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0" yWindow="30" windowWidth="11835" windowHeight="6900" tabRatio="857"/>
  </bookViews>
  <sheets>
    <sheet name="Proračun spl. del" sheetId="5" r:id="rId1"/>
  </sheets>
  <definedNames>
    <definedName name="CESTNO_GOSPODARSTVO">#REF!</definedName>
    <definedName name="DRUGE_JAVNE_POTREBE">#REF!</definedName>
    <definedName name="IZOBRAŽEVANJE">#REF!</definedName>
    <definedName name="KAPITALNE_INVESTICIJE">#REF!</definedName>
    <definedName name="KMETIJSTVO">#REF!</definedName>
    <definedName name="KOMUNALNO_GOSPODARSTVO">#REF!</definedName>
    <definedName name="KULTURA">#REF!</definedName>
    <definedName name="OTROŠKO_VARSTVO">#REF!</definedName>
    <definedName name="PLAČILA_OBRESTI">#REF!</definedName>
    <definedName name="_xlnm.Print_Area" localSheetId="0">'Proračun spl. del'!$A$1:$F$324</definedName>
    <definedName name="SOCIALNO_VARSTVO">#REF!</definedName>
    <definedName name="SREDSTVA_ZA_DELO_OBČINSKIH_ORGANOV">#REF!</definedName>
    <definedName name="STANOVANJSKO_GOSPODARSTVO">#REF!</definedName>
    <definedName name="ŠPORT">#REF!</definedName>
    <definedName name="_xlnm.Print_Titles" localSheetId="0">'Proračun spl. del'!$4:$4</definedName>
    <definedName name="TURIZEM_IN_DROBNO_GOSPODARSTVO">#REF!</definedName>
    <definedName name="UREJANJE_PROSTORA">#REF!</definedName>
    <definedName name="VARSTVO_OKOLJA">#REF!</definedName>
    <definedName name="VARSTVO_PRED_NARAVN._IN_DRUGIMI_NESREČAMI">#REF!</definedName>
    <definedName name="ZDRAVSTVO">#REF!</definedName>
    <definedName name="ZNANOST">#REF!</definedName>
  </definedNames>
  <calcPr calcId="124519"/>
</workbook>
</file>

<file path=xl/calcChain.xml><?xml version="1.0" encoding="utf-8"?>
<calcChain xmlns="http://schemas.openxmlformats.org/spreadsheetml/2006/main">
  <c r="F319" i="5"/>
  <c r="E318"/>
  <c r="E317" s="1"/>
  <c r="D318"/>
  <c r="F318" s="1"/>
  <c r="F314"/>
  <c r="E313"/>
  <c r="E312" s="1"/>
  <c r="E311" s="1"/>
  <c r="D313"/>
  <c r="F313" s="1"/>
  <c r="E305"/>
  <c r="D305"/>
  <c r="F303"/>
  <c r="E302"/>
  <c r="D302"/>
  <c r="F302" s="1"/>
  <c r="E301"/>
  <c r="D301"/>
  <c r="F301" s="1"/>
  <c r="F299"/>
  <c r="E298"/>
  <c r="E297" s="1"/>
  <c r="E296" s="1"/>
  <c r="E308" s="1"/>
  <c r="D298"/>
  <c r="D297"/>
  <c r="F297" s="1"/>
  <c r="F292"/>
  <c r="E291"/>
  <c r="E288" s="1"/>
  <c r="D291"/>
  <c r="F290"/>
  <c r="E289"/>
  <c r="D289"/>
  <c r="F289" s="1"/>
  <c r="D288"/>
  <c r="F286"/>
  <c r="E285"/>
  <c r="E282" s="1"/>
  <c r="E280" s="1"/>
  <c r="D285"/>
  <c r="F284"/>
  <c r="E283"/>
  <c r="D283"/>
  <c r="F283" s="1"/>
  <c r="D282"/>
  <c r="D280"/>
  <c r="F278"/>
  <c r="F277"/>
  <c r="F276"/>
  <c r="F275"/>
  <c r="F274"/>
  <c r="E273"/>
  <c r="D273"/>
  <c r="F272"/>
  <c r="E271"/>
  <c r="D271"/>
  <c r="F271" s="1"/>
  <c r="F270"/>
  <c r="E269"/>
  <c r="D269"/>
  <c r="F268"/>
  <c r="F267"/>
  <c r="E266"/>
  <c r="D266"/>
  <c r="F265"/>
  <c r="E264"/>
  <c r="D264"/>
  <c r="F264" s="1"/>
  <c r="F263"/>
  <c r="F262"/>
  <c r="F261"/>
  <c r="F260"/>
  <c r="F259"/>
  <c r="F258"/>
  <c r="F257"/>
  <c r="F256"/>
  <c r="F255"/>
  <c r="F254"/>
  <c r="F253"/>
  <c r="E252"/>
  <c r="E247" s="1"/>
  <c r="E246" s="1"/>
  <c r="D252"/>
  <c r="F251"/>
  <c r="F250"/>
  <c r="F249"/>
  <c r="E248"/>
  <c r="D248"/>
  <c r="F248" s="1"/>
  <c r="D247"/>
  <c r="D246"/>
  <c r="F244"/>
  <c r="E243"/>
  <c r="D243"/>
  <c r="F242"/>
  <c r="F241"/>
  <c r="F240"/>
  <c r="E239"/>
  <c r="D239"/>
  <c r="F239" s="1"/>
  <c r="F238"/>
  <c r="E237"/>
  <c r="E234" s="1"/>
  <c r="D237"/>
  <c r="F236"/>
  <c r="E235"/>
  <c r="D235"/>
  <c r="F235" s="1"/>
  <c r="D234"/>
  <c r="F232"/>
  <c r="E231"/>
  <c r="D231"/>
  <c r="E230"/>
  <c r="D230"/>
  <c r="F228"/>
  <c r="F227"/>
  <c r="F226"/>
  <c r="F225"/>
  <c r="F224"/>
  <c r="F223"/>
  <c r="F222"/>
  <c r="F221"/>
  <c r="E220"/>
  <c r="D220"/>
  <c r="F219"/>
  <c r="E218"/>
  <c r="D218"/>
  <c r="F218" s="1"/>
  <c r="F217"/>
  <c r="E216"/>
  <c r="E213" s="1"/>
  <c r="D216"/>
  <c r="F215"/>
  <c r="E214"/>
  <c r="D214"/>
  <c r="F214" s="1"/>
  <c r="D213"/>
  <c r="F211"/>
  <c r="F210"/>
  <c r="F209"/>
  <c r="E208"/>
  <c r="E205" s="1"/>
  <c r="E204" s="1"/>
  <c r="D208"/>
  <c r="F207"/>
  <c r="E206"/>
  <c r="D206"/>
  <c r="F206" s="1"/>
  <c r="F202"/>
  <c r="E201"/>
  <c r="E198" s="1"/>
  <c r="D201"/>
  <c r="F200"/>
  <c r="E199"/>
  <c r="D199"/>
  <c r="F199" s="1"/>
  <c r="F196"/>
  <c r="E195"/>
  <c r="D195"/>
  <c r="F195" s="1"/>
  <c r="E194"/>
  <c r="D194"/>
  <c r="F194" s="1"/>
  <c r="F192"/>
  <c r="F191"/>
  <c r="F190"/>
  <c r="F189"/>
  <c r="F188"/>
  <c r="F187"/>
  <c r="F186"/>
  <c r="F185"/>
  <c r="F184"/>
  <c r="F183"/>
  <c r="F182"/>
  <c r="F181"/>
  <c r="F180"/>
  <c r="E179"/>
  <c r="D179"/>
  <c r="F178"/>
  <c r="F177"/>
  <c r="F176"/>
  <c r="E175"/>
  <c r="D175"/>
  <c r="F175" s="1"/>
  <c r="F174"/>
  <c r="F173"/>
  <c r="F172"/>
  <c r="F171"/>
  <c r="F170"/>
  <c r="F169"/>
  <c r="E168"/>
  <c r="D168"/>
  <c r="F168" s="1"/>
  <c r="F167"/>
  <c r="F166"/>
  <c r="F165"/>
  <c r="E164"/>
  <c r="D164"/>
  <c r="F163"/>
  <c r="F162"/>
  <c r="F161"/>
  <c r="F160"/>
  <c r="F159"/>
  <c r="E158"/>
  <c r="D158"/>
  <c r="F158" s="1"/>
  <c r="F157"/>
  <c r="F156"/>
  <c r="F155"/>
  <c r="F154"/>
  <c r="F153"/>
  <c r="F152"/>
  <c r="F151"/>
  <c r="E150"/>
  <c r="D150"/>
  <c r="F149"/>
  <c r="F148"/>
  <c r="E147"/>
  <c r="D147"/>
  <c r="F146"/>
  <c r="F145"/>
  <c r="F144"/>
  <c r="F143"/>
  <c r="F142"/>
  <c r="F141"/>
  <c r="F140"/>
  <c r="F139"/>
  <c r="F138"/>
  <c r="F137"/>
  <c r="E136"/>
  <c r="D136"/>
  <c r="E135"/>
  <c r="D135"/>
  <c r="F133"/>
  <c r="E132"/>
  <c r="D132"/>
  <c r="F132" s="1"/>
  <c r="F131"/>
  <c r="E130"/>
  <c r="D130"/>
  <c r="F129"/>
  <c r="E128"/>
  <c r="D128"/>
  <c r="F128" s="1"/>
  <c r="F127"/>
  <c r="F126"/>
  <c r="E125"/>
  <c r="D125"/>
  <c r="F125" s="1"/>
  <c r="F124"/>
  <c r="E123"/>
  <c r="D123"/>
  <c r="E122"/>
  <c r="F120"/>
  <c r="E119"/>
  <c r="D119"/>
  <c r="F119" s="1"/>
  <c r="F118"/>
  <c r="E117"/>
  <c r="D117"/>
  <c r="F116"/>
  <c r="E115"/>
  <c r="D115"/>
  <c r="F115" s="1"/>
  <c r="F114"/>
  <c r="F113"/>
  <c r="E112"/>
  <c r="D112"/>
  <c r="F112" s="1"/>
  <c r="F111"/>
  <c r="E110"/>
  <c r="E105" s="1"/>
  <c r="E104" s="1"/>
  <c r="E103" s="1"/>
  <c r="D110"/>
  <c r="F109"/>
  <c r="F108"/>
  <c r="F107"/>
  <c r="E106"/>
  <c r="D106"/>
  <c r="F106" s="1"/>
  <c r="D105"/>
  <c r="F100"/>
  <c r="E99"/>
  <c r="D99"/>
  <c r="F98"/>
  <c r="E97"/>
  <c r="D97"/>
  <c r="F97" s="1"/>
  <c r="F96"/>
  <c r="E95"/>
  <c r="D95"/>
  <c r="E94"/>
  <c r="E93"/>
  <c r="F89"/>
  <c r="E88"/>
  <c r="D88"/>
  <c r="F88" s="1"/>
  <c r="E87"/>
  <c r="D87"/>
  <c r="F87" s="1"/>
  <c r="E86"/>
  <c r="D86"/>
  <c r="F86" s="1"/>
  <c r="F84"/>
  <c r="E83"/>
  <c r="D83"/>
  <c r="E82"/>
  <c r="F79"/>
  <c r="E78"/>
  <c r="D78"/>
  <c r="E77"/>
  <c r="D77"/>
  <c r="E76"/>
  <c r="F74"/>
  <c r="F73"/>
  <c r="F72"/>
  <c r="F71"/>
  <c r="F70"/>
  <c r="E69"/>
  <c r="D69"/>
  <c r="E68"/>
  <c r="D68"/>
  <c r="F66"/>
  <c r="E65"/>
  <c r="D65"/>
  <c r="F65" s="1"/>
  <c r="E64"/>
  <c r="D64"/>
  <c r="F64" s="1"/>
  <c r="F62"/>
  <c r="F61"/>
  <c r="E60"/>
  <c r="D60"/>
  <c r="F60" s="1"/>
  <c r="E59"/>
  <c r="D59"/>
  <c r="F59" s="1"/>
  <c r="F57"/>
  <c r="E56"/>
  <c r="D56"/>
  <c r="E55"/>
  <c r="D55"/>
  <c r="F53"/>
  <c r="F52"/>
  <c r="F51"/>
  <c r="F50"/>
  <c r="F49"/>
  <c r="F48"/>
  <c r="F47"/>
  <c r="F46"/>
  <c r="F45"/>
  <c r="E44"/>
  <c r="D44"/>
  <c r="F44" s="1"/>
  <c r="F43"/>
  <c r="E42"/>
  <c r="E39" s="1"/>
  <c r="E38" s="1"/>
  <c r="D42"/>
  <c r="F41"/>
  <c r="E40"/>
  <c r="D40"/>
  <c r="F40" s="1"/>
  <c r="D39"/>
  <c r="D38"/>
  <c r="F35"/>
  <c r="F34"/>
  <c r="F33"/>
  <c r="F32"/>
  <c r="F31"/>
  <c r="F30"/>
  <c r="E29"/>
  <c r="D29"/>
  <c r="F29" s="1"/>
  <c r="F28"/>
  <c r="E27"/>
  <c r="D27"/>
  <c r="E26"/>
  <c r="F24"/>
  <c r="F23"/>
  <c r="E22"/>
  <c r="D22"/>
  <c r="F21"/>
  <c r="E20"/>
  <c r="D20"/>
  <c r="F20" s="1"/>
  <c r="F19"/>
  <c r="E18"/>
  <c r="E13" s="1"/>
  <c r="D18"/>
  <c r="F17"/>
  <c r="F16"/>
  <c r="F15"/>
  <c r="E14"/>
  <c r="D14"/>
  <c r="F14" s="1"/>
  <c r="D13"/>
  <c r="F11"/>
  <c r="E10"/>
  <c r="E9" s="1"/>
  <c r="D10"/>
  <c r="D9"/>
  <c r="F13" l="1"/>
  <c r="F38"/>
  <c r="F39"/>
  <c r="F105"/>
  <c r="F213"/>
  <c r="F234"/>
  <c r="F246"/>
  <c r="F247"/>
  <c r="F280"/>
  <c r="F282"/>
  <c r="F288"/>
  <c r="E8"/>
  <c r="E7" s="1"/>
  <c r="E6" s="1"/>
  <c r="E294" s="1"/>
  <c r="F10"/>
  <c r="F18"/>
  <c r="F22"/>
  <c r="D26"/>
  <c r="F26" s="1"/>
  <c r="F27"/>
  <c r="F42"/>
  <c r="F55"/>
  <c r="F56"/>
  <c r="F68"/>
  <c r="F69"/>
  <c r="F77"/>
  <c r="F78"/>
  <c r="F83"/>
  <c r="D94"/>
  <c r="F95"/>
  <c r="F99"/>
  <c r="F110"/>
  <c r="F117"/>
  <c r="D122"/>
  <c r="F122" s="1"/>
  <c r="F123"/>
  <c r="F130"/>
  <c r="F135"/>
  <c r="F136"/>
  <c r="F147"/>
  <c r="F150"/>
  <c r="F164"/>
  <c r="F179"/>
  <c r="F201"/>
  <c r="F208"/>
  <c r="F216"/>
  <c r="F220"/>
  <c r="F230"/>
  <c r="F231"/>
  <c r="F237"/>
  <c r="F243"/>
  <c r="F252"/>
  <c r="F266"/>
  <c r="F269"/>
  <c r="F273"/>
  <c r="F285"/>
  <c r="F291"/>
  <c r="F298"/>
  <c r="D312"/>
  <c r="D311" s="1"/>
  <c r="D321" s="1"/>
  <c r="D317"/>
  <c r="D316" s="1"/>
  <c r="E309"/>
  <c r="F311"/>
  <c r="E316"/>
  <c r="F316" s="1"/>
  <c r="E321"/>
  <c r="E322" s="1"/>
  <c r="E324" s="1"/>
  <c r="F9"/>
  <c r="D82"/>
  <c r="D198"/>
  <c r="D205"/>
  <c r="D296"/>
  <c r="F312"/>
  <c r="F317"/>
  <c r="F94" l="1"/>
  <c r="D93"/>
  <c r="F93" s="1"/>
  <c r="D8"/>
  <c r="D308"/>
  <c r="F308" s="1"/>
  <c r="F296"/>
  <c r="F198"/>
  <c r="D104"/>
  <c r="D204"/>
  <c r="F204" s="1"/>
  <c r="F205"/>
  <c r="F82"/>
  <c r="D76"/>
  <c r="F76" s="1"/>
  <c r="F321"/>
  <c r="D7" l="1"/>
  <c r="F7" s="1"/>
  <c r="F8"/>
  <c r="D6"/>
  <c r="D103"/>
  <c r="F103" s="1"/>
  <c r="F104"/>
  <c r="D294" l="1"/>
  <c r="F6"/>
  <c r="F294" l="1"/>
  <c r="D322"/>
  <c r="D309"/>
  <c r="F309" s="1"/>
  <c r="D324" l="1"/>
  <c r="F322"/>
</calcChain>
</file>

<file path=xl/sharedStrings.xml><?xml version="1.0" encoding="utf-8"?>
<sst xmlns="http://schemas.openxmlformats.org/spreadsheetml/2006/main" count="325" uniqueCount="304">
  <si>
    <t>I.</t>
  </si>
  <si>
    <t>II.</t>
  </si>
  <si>
    <t>III.</t>
  </si>
  <si>
    <t>IV.</t>
  </si>
  <si>
    <t>OPIS</t>
  </si>
  <si>
    <t>A. BILANCA PRIHODKOV IN ODHODKOV</t>
  </si>
  <si>
    <t>TEKOČI PRIHODKI (70+71)</t>
  </si>
  <si>
    <t>DAVKI NA DOHODEK IN DOBIČEK</t>
  </si>
  <si>
    <t>DAVKI NA PREMOŽENJE</t>
  </si>
  <si>
    <t>DOMAČI DAVKI NA BLAGO IN STORITVE</t>
  </si>
  <si>
    <t>TAKSE IN PRISTOJBINE</t>
  </si>
  <si>
    <t>PRIHODKI OD PRODAJE BLAGA IN STORITEV</t>
  </si>
  <si>
    <t>DRUGI NEDAVČNI PRIHODKI</t>
  </si>
  <si>
    <t>PRIHODKI OD PRODAJE OSNOVNIH SREDSTEV</t>
  </si>
  <si>
    <t>PREJETE DONACIJE IZ TUJINE</t>
  </si>
  <si>
    <t>TRANSFERNI PRIHODKI IZ DRUGIH JAVNOFINANČNIH INSTITUCIJ</t>
  </si>
  <si>
    <t>KONTO</t>
  </si>
  <si>
    <t xml:space="preserve"> </t>
  </si>
  <si>
    <t>S K U P A J    P R I H O D K I (70+71+72+73+74)</t>
  </si>
  <si>
    <t xml:space="preserve">   </t>
  </si>
  <si>
    <t xml:space="preserve">DAVČNI PRIHODKI   (700+703+704+706)     </t>
  </si>
  <si>
    <t>DRUGI DAVKI</t>
  </si>
  <si>
    <t>NEDAVČNI  PRIHODKI (710+711+712+713+714)</t>
  </si>
  <si>
    <t xml:space="preserve">UDELEŽBA NA DOBIČKU IN DOHODKI OD PREMOŽENJA </t>
  </si>
  <si>
    <t xml:space="preserve">DENARNE KAZNI </t>
  </si>
  <si>
    <t xml:space="preserve">  </t>
  </si>
  <si>
    <t>KAPITALSKI PRIHODKI (720+721+722)</t>
  </si>
  <si>
    <t>PRIHODKI OD PRODAJE ZALOG</t>
  </si>
  <si>
    <t>PRIHODKI OD PRODAJE ZEMLJIŠČ IN NEMATERIALNEGA  PREMOŽENJA</t>
  </si>
  <si>
    <t>PREJETE DONACIJE (730+731)</t>
  </si>
  <si>
    <t xml:space="preserve">PREJETE DONACIJE IZ DOMAČIH VIROV </t>
  </si>
  <si>
    <t>Prejete donacije od domačih pravnih oseb za investicije</t>
  </si>
  <si>
    <t xml:space="preserve">TRANSFERNI PRIHODKI    </t>
  </si>
  <si>
    <t>S K U P A J    O D H O D K I  (40+41+42+43)</t>
  </si>
  <si>
    <t>TEKOČI ODHODKI  (400+401+402+403+409)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</si>
  <si>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</si>
  <si>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</si>
  <si>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</si>
  <si>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</si>
  <si>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SREDSTVA, IZLOČENA V REZERVE</t>
  </si>
  <si>
    <t>TEKOČI TRANSFERI (410+411+412+413)</t>
  </si>
  <si>
    <t>SUBVENCIJE</t>
  </si>
  <si>
    <t>TRANSFERI POSAMEZNIKOM IN GOSPODINJSTVOM</t>
  </si>
  <si>
    <t>TRANSFERI NEPROFITNIM ORGANIZAC. IN USTANOVAM</t>
  </si>
  <si>
    <t xml:space="preserve">DRUGI TEKOČI DOMAČI TRANSFERI </t>
  </si>
  <si>
    <t xml:space="preserve">    </t>
  </si>
  <si>
    <t>INVESTICIJSKI ODHODKI (420)</t>
  </si>
  <si>
    <t>NAKUP IN GRADNJA OSNOVNIH SREDSTEV</t>
  </si>
  <si>
    <t>INVESTICIJSKI TRANSFERI (430)</t>
  </si>
  <si>
    <t>B.   RAČUN FINANČNIH TERJATEV IN NALOŽB</t>
  </si>
  <si>
    <t>PREJETA VRAČILA DANIH POSOJIL IN PRODAJA KAPITALSKIH DELEŽEV (750+751)</t>
  </si>
  <si>
    <t xml:space="preserve">PREJETA VRAČILA DANIH POSOJIL </t>
  </si>
  <si>
    <t xml:space="preserve">PRODAJA KAPITALSKIH DELEŽEV </t>
  </si>
  <si>
    <t>44</t>
  </si>
  <si>
    <t>V.</t>
  </si>
  <si>
    <t>DANA POSOJILA IN POVEČANJE KAPITALSKIH DELEŽEV  (440+441)</t>
  </si>
  <si>
    <t>DANA POSOJILA</t>
  </si>
  <si>
    <t xml:space="preserve">POVEČANJE KAPITALSKIH DELEŽEV </t>
  </si>
  <si>
    <t>VI.</t>
  </si>
  <si>
    <t>PREJETA MINUS DANA POSOJILA   IN SPREMEMBE KAPITALSKIH DELEŽEV                 (IV. - V.)</t>
  </si>
  <si>
    <t>VII.</t>
  </si>
  <si>
    <t>SKUPNI PRESEŽEK (PRIMANJKLJAJ)             PRIHODKI MINUS ODHODKI TER                                   SALDO PREJETIH IN DANIH POSOJIL                           (I. + IV.) - (II. + V.)</t>
  </si>
  <si>
    <t>C.   R A Č U N    F I N A N C I R A N J A</t>
  </si>
  <si>
    <t>VIII.</t>
  </si>
  <si>
    <t>ZADOLŽEVANJE  (500)</t>
  </si>
  <si>
    <t>DOMAČE ZADOLŽEVANJE</t>
  </si>
  <si>
    <t>IX.</t>
  </si>
  <si>
    <t>ODPLAČILA  DOLGA  (550)</t>
  </si>
  <si>
    <t xml:space="preserve">ODPLAČILA DOMAČEGA DOLGA </t>
  </si>
  <si>
    <t>X.</t>
  </si>
  <si>
    <t>NETO ZADOLŽEVANJE  (VIII.-IX.)</t>
  </si>
  <si>
    <t>XI.</t>
  </si>
  <si>
    <t>POVEČANJE (ZMANJŠANJE)  SREDSTEV NA RAČUNIH                                                                  (III.+VI.+X) = (I.+IV.+VIII.) - (II.+V.+IX.)</t>
  </si>
  <si>
    <t>STANJE SREDSTEV NA RAČUNIH OB KONCU                   PRETEKLEGA LETA</t>
  </si>
  <si>
    <t>PRORAČUNSKI PRESEŽEK (PRIMANJKLJAJ)
(I. - II.)
(SKUPAJ PRIHODKI MINUS SKUPAJ ODHODKI)</t>
  </si>
  <si>
    <t>INVESTICIJSKI TRANSFERI PRAVNIM IN FIZ.OSEBAM</t>
  </si>
  <si>
    <t>INVESTICIJSKI TRANSFERI PRORAČUNSKIM UPORABNIKOM</t>
  </si>
  <si>
    <t>INVESTICIJSKI TRANSFER</t>
  </si>
  <si>
    <t xml:space="preserve">I. SPLOŠNI DEL PRORAČUNA OBČINE RADOVLJICA </t>
  </si>
  <si>
    <t>USKLADITEV PRORAČUNA</t>
  </si>
  <si>
    <t>PREJETA SREDSTVA IZ DRŽ. PRORAČ. IZ SREDSTEV PRORAČ. EU</t>
  </si>
  <si>
    <t>Domače zadolževanje</t>
  </si>
  <si>
    <t>Najeti krediti pri poslovnih bankah - dolgoročni krediti</t>
  </si>
  <si>
    <t>Dohodnina</t>
  </si>
  <si>
    <t>Dohodnina - Odstopljeni vir občinam</t>
  </si>
  <si>
    <t>Davki na nepremičnine</t>
  </si>
  <si>
    <t>Davek od premoženja od stavb - od fizičnih oseb</t>
  </si>
  <si>
    <t>Nadomestilo za uporabo stavbnega zemljišča - od pravnih oseb</t>
  </si>
  <si>
    <t>Nadomestilo za uporabo stavbnega zemljišča- od fizičnih oseb</t>
  </si>
  <si>
    <t>Davki na premičnine</t>
  </si>
  <si>
    <t>Davki na dediščine in darila</t>
  </si>
  <si>
    <t>Davek na dediščine in darila</t>
  </si>
  <si>
    <t>Davki na promet nepremičnin in na finančno premoženje</t>
  </si>
  <si>
    <t>Davek na promet nepremičnin - od pravnih oseb</t>
  </si>
  <si>
    <t>Davek na promet nepremičnin - od fizičnih oseb</t>
  </si>
  <si>
    <t>Davki na posebne storitve</t>
  </si>
  <si>
    <t>Davek na dobitke od iger na srečo</t>
  </si>
  <si>
    <t>Drugi davki na uporabo blaga in storitev</t>
  </si>
  <si>
    <t>Turistična taksa</t>
  </si>
  <si>
    <t>Pristojbina za vzdrževanje gozdnih cest</t>
  </si>
  <si>
    <t>Okoljska dajatev za onesnaževanje okolja zaradi odlaganja</t>
  </si>
  <si>
    <t>Prihodki od udeležbe na dobičku in dividend finančnih družb</t>
  </si>
  <si>
    <t>Prihodki od obresti</t>
  </si>
  <si>
    <t>Prihodki od obresti od sredstev na vpogled</t>
  </si>
  <si>
    <t>Prihodki od premoženja</t>
  </si>
  <si>
    <t>Prihodki iz naslova najemnin za kmet. zemljišča in gozdove</t>
  </si>
  <si>
    <t>Prihodki od najemnin za poslovne prostore</t>
  </si>
  <si>
    <t>Prihodki od drugih najemnin</t>
  </si>
  <si>
    <t>Prihodki od zakupnin</t>
  </si>
  <si>
    <t>Prihodki iz naslova podeljenih koncesij</t>
  </si>
  <si>
    <t>Prihodki od podeljenih koncesij za vodno pravico</t>
  </si>
  <si>
    <t>Drugi prihodki od premoženja</t>
  </si>
  <si>
    <t>Upravne takse</t>
  </si>
  <si>
    <t>Globe in druge denarne kazni</t>
  </si>
  <si>
    <t>Nadomestilo za degradacijo in uzurpacijo prostora</t>
  </si>
  <si>
    <t>Prihodki od prodaje blaga in storitev</t>
  </si>
  <si>
    <t>Drugi nedavčni prihodki</t>
  </si>
  <si>
    <t>Prihodki od komunalnih prispevkov</t>
  </si>
  <si>
    <t>Prisp. in doplač.obč.za izvaj.določ.prog.tekoč.značaja</t>
  </si>
  <si>
    <t>Prihodki od prodaje zgradb in prostorov</t>
  </si>
  <si>
    <t>Prihodki od prodaje stanovanjskih objektov in stanovanj</t>
  </si>
  <si>
    <t>Prihodki od prodaje stavbnih zemljišč</t>
  </si>
  <si>
    <t>Prejete donacije iz domačih virov</t>
  </si>
  <si>
    <t>Prejete donacije in darila od domačih pravnih oseb</t>
  </si>
  <si>
    <t>Prejeta sredstva iz državnega proračuna</t>
  </si>
  <si>
    <t>Prejeta sredstva iz državnega proračuna za investicije</t>
  </si>
  <si>
    <t>Prejeta sredstva iz občinskih proračunov</t>
  </si>
  <si>
    <t>Prejeta sredstva za iz občinskih proračunov za investicije</t>
  </si>
  <si>
    <t>Plače in dodatki</t>
  </si>
  <si>
    <t>Osnovne plače</t>
  </si>
  <si>
    <t>Splošni dodatki</t>
  </si>
  <si>
    <t>Dodatki za delo v posebnih pogojih</t>
  </si>
  <si>
    <t>Regres za letni dopust</t>
  </si>
  <si>
    <t>Povračila in nadomestila</t>
  </si>
  <si>
    <t>Povračilo stroškov prehrane med delom</t>
  </si>
  <si>
    <t>Povračilo stroškov prevoza na delo in iz dela</t>
  </si>
  <si>
    <t>Sredstva za delovno uspešnost</t>
  </si>
  <si>
    <t>Sredstva za delovno uspešnost iz naslova pov.obsega dela</t>
  </si>
  <si>
    <t>Sredstva za nadurno delo</t>
  </si>
  <si>
    <t>Drugi izdatki zaposlenim</t>
  </si>
  <si>
    <t>Jubilejne nagrade</t>
  </si>
  <si>
    <t>Prispevek za pokojninsko in invalidsko zavarovanje</t>
  </si>
  <si>
    <t>Prispevek za zdravstveno zavarovanje</t>
  </si>
  <si>
    <t>Prispevek za obvezno zdravstveno zavarovanje</t>
  </si>
  <si>
    <t>Prispevek za poškodbe pri delu in poklicne bolezni</t>
  </si>
  <si>
    <t>Prispevek za zaposlovanje</t>
  </si>
  <si>
    <t>Starševsko varstvo</t>
  </si>
  <si>
    <t>Prispevek za starševsko varstvo</t>
  </si>
  <si>
    <t>Premije kolektivnega dodatnega pokojninskega zavarovanja</t>
  </si>
  <si>
    <t>Premije kolektivnega dodatnega in pokojninskega zavarovanja</t>
  </si>
  <si>
    <t>Pisarniški in splošni material in storitve</t>
  </si>
  <si>
    <t>Pisarniški material in storitve</t>
  </si>
  <si>
    <t>Čistilni material in storitve</t>
  </si>
  <si>
    <t>Storitve varovanja zgradb in prostorov</t>
  </si>
  <si>
    <t>Založniške in tiskarske storitve</t>
  </si>
  <si>
    <t>Časopisi, revije, knjige in strokovna literatura</t>
  </si>
  <si>
    <t>Stroški oglaševalskih storitev</t>
  </si>
  <si>
    <t>Računalniške storitve</t>
  </si>
  <si>
    <t>Računovodske, revizorske in svetovalne storitve</t>
  </si>
  <si>
    <t>Izdatki za reprezentanco</t>
  </si>
  <si>
    <t>Drugi splošni material in storitve</t>
  </si>
  <si>
    <t>Posebni material in storitve</t>
  </si>
  <si>
    <t>Drobno orodje in naprave</t>
  </si>
  <si>
    <t>Energija, voda, komunalne storitve in komunikacije</t>
  </si>
  <si>
    <t>Električna energija</t>
  </si>
  <si>
    <t>Poraba kuriv in stroški ogrevanja</t>
  </si>
  <si>
    <t>Voda in komunalne storitve</t>
  </si>
  <si>
    <t>Odvoz smeti</t>
  </si>
  <si>
    <t>Telefon, teleks, faks. elektronska pošta</t>
  </si>
  <si>
    <t>Poštnina in kurirske storitve</t>
  </si>
  <si>
    <t>Druge storitve komunikacij in komunale</t>
  </si>
  <si>
    <t>Prevozni stroški in storitve</t>
  </si>
  <si>
    <t>Goriva in maziva za prevozna sredstva</t>
  </si>
  <si>
    <t>Vzdrževanje in popravila vozil</t>
  </si>
  <si>
    <t>Nadomestni deli za vozila</t>
  </si>
  <si>
    <t>Pristojbine za registracijo vozil</t>
  </si>
  <si>
    <t>Zavarovalne premije za motorna vozila</t>
  </si>
  <si>
    <t>Izdatki za službena potovanja</t>
  </si>
  <si>
    <t>Dnevnice za službena potovanja v državi</t>
  </si>
  <si>
    <t>Stroški prevoza v državi</t>
  </si>
  <si>
    <t>Dnevnice za službena potovanja v tujini</t>
  </si>
  <si>
    <t>Tekoče vzdrževanje</t>
  </si>
  <si>
    <t>Tekoče vzdrževanje poslovnih objektov</t>
  </si>
  <si>
    <t>Tekoče vzdrževanje drugih objektov</t>
  </si>
  <si>
    <t>Zavarovalne premije za objekte</t>
  </si>
  <si>
    <t>Tekoče vzdrževanje komunikacijske opreme</t>
  </si>
  <si>
    <t>Tekoče vzdrževanje druge opreme</t>
  </si>
  <si>
    <t>Drugi izdatki za tekoče vzdrževanje in zavarovanje</t>
  </si>
  <si>
    <t>Poslovne najemnine in zakupnine</t>
  </si>
  <si>
    <t>Najemnine in zakupnine za druge objekte</t>
  </si>
  <si>
    <t>Nadomestilo za uporabo stavbnega zemljišča</t>
  </si>
  <si>
    <t>Drugi operativni odhodki</t>
  </si>
  <si>
    <t>Stroški konferenc, seminarjev in simpozijev</t>
  </si>
  <si>
    <t>Plačila avtorskih honorarjev</t>
  </si>
  <si>
    <t>Plačila po pogodbah o delu</t>
  </si>
  <si>
    <t>Plačila za delo preko študentskega servisa</t>
  </si>
  <si>
    <t>Sejnine udeležencem odborov</t>
  </si>
  <si>
    <t>Izdatki za strokovno izobraževanje zaposlenih</t>
  </si>
  <si>
    <t>Posebni davek na dloločene prejemke</t>
  </si>
  <si>
    <t>Sodni stroški, storitve odvetnikov, notarjev in drugo</t>
  </si>
  <si>
    <t>Plačilo storitev organizacijam, pooblaščenim za plačilni pro</t>
  </si>
  <si>
    <t>Plačila bančnih storitev</t>
  </si>
  <si>
    <t>Stroški, povezani z zadolževanjem</t>
  </si>
  <si>
    <t>Plačila obresti od kreditov-POSLOVNIM BANKAM</t>
  </si>
  <si>
    <t>Plačila obresti od dolgoročnih kreditov - poslovnim bankam</t>
  </si>
  <si>
    <t>Splošna proračunska rezerva</t>
  </si>
  <si>
    <t>Sredstva za posebne namene</t>
  </si>
  <si>
    <t>Sredstva proračunskih skladov</t>
  </si>
  <si>
    <t>Subvencije javnim podjetjem</t>
  </si>
  <si>
    <t>Druge subvencije javnim podjetjem</t>
  </si>
  <si>
    <t>Subvencije</t>
  </si>
  <si>
    <t>Subvencioniranje obresti privatnim podjetjem in zasebnikom</t>
  </si>
  <si>
    <t>Kompleksne subvencije v kmetijstvu</t>
  </si>
  <si>
    <t>Druge subvencije privatnim podjetjem in zasebnikom</t>
  </si>
  <si>
    <t>Transferi posameznikom in gospodinjstvom</t>
  </si>
  <si>
    <t>Darilo ob rojstvu otroka</t>
  </si>
  <si>
    <t>Transferi za zagotavljanje socialne varnosti</t>
  </si>
  <si>
    <t>Drugi transferi za zagotavljanje socialne varnosti</t>
  </si>
  <si>
    <t>Štipendije</t>
  </si>
  <si>
    <t>Druge štipendije</t>
  </si>
  <si>
    <t>Drugi transferi posameznikom</t>
  </si>
  <si>
    <t>Regresiranje prevozov v šolo</t>
  </si>
  <si>
    <t>Doplačila za šolo v naravi</t>
  </si>
  <si>
    <t>Denarne nagrade in priznanja</t>
  </si>
  <si>
    <t>Regresiranje oskrbe v domovih</t>
  </si>
  <si>
    <t>Transferi posameznikom in gospodinjstvom/SUBVENCIJE STANARIN</t>
  </si>
  <si>
    <t>Plačilo razlike med ceno programov v vrtcih in plačili staršev</t>
  </si>
  <si>
    <t>Drugi transferi posameznikom/  IZPLAČILA DRUŽINSKEMU POMOČNI</t>
  </si>
  <si>
    <t>Drugi transferi posameznikom in gospodinjstvom</t>
  </si>
  <si>
    <t>Tekoči transferi nepr.org. in ustanovam</t>
  </si>
  <si>
    <t>Tekoči transferi nepr.ogr.in ustanovam</t>
  </si>
  <si>
    <t>Tekoči transferi drugim ravnem države</t>
  </si>
  <si>
    <t>Tekoči transferi v sklade socialnega zavarovanja</t>
  </si>
  <si>
    <t>Prispevek v ZZZS za zdravstveno zavarovanje oseb, ki ga plačujejo občine</t>
  </si>
  <si>
    <t>Tekoči transferi v javne zavode</t>
  </si>
  <si>
    <t>Tekoči transferi v JZ - sred.za plače in druge izd.zapos</t>
  </si>
  <si>
    <t>Tekoči transferi v JZ-sred. za prispevke delodajalcev</t>
  </si>
  <si>
    <t>Tekoči transferi v JZ- za izd. za blago in storitve</t>
  </si>
  <si>
    <t>Tekoča plačila drugim izvajalcem javnih služb, ki niso pror.</t>
  </si>
  <si>
    <t>Tekoča plačila drugim izvajalcem javnih služb, ki niso prorač.up.</t>
  </si>
  <si>
    <t>Nakup strojne računalniške opreme</t>
  </si>
  <si>
    <t>Nakup telekomunikacijske opreme</t>
  </si>
  <si>
    <t>Nakup opreme za igralnice v vrtcih in za otroška igrišča</t>
  </si>
  <si>
    <t>Nakup druge opreme in napeljav</t>
  </si>
  <si>
    <t>Nakup drugih osnovni sredstev</t>
  </si>
  <si>
    <t>Novogradnje, rekonstrukcije in adaptacije</t>
  </si>
  <si>
    <t>Novogradnje</t>
  </si>
  <si>
    <t>Rekonstrukcije in adaptacije</t>
  </si>
  <si>
    <t>Investicijsko vzdrževanje in obnove</t>
  </si>
  <si>
    <t>Investicijsko  vzdrževanje in izboljšave</t>
  </si>
  <si>
    <t>Nakup zemljišč in naravnih bogastev</t>
  </si>
  <si>
    <t>Nakup zemljišč</t>
  </si>
  <si>
    <t>Študija o izvedljivosti projekta</t>
  </si>
  <si>
    <t>Investicijski nadzor</t>
  </si>
  <si>
    <t>Načrti in druga projektna dokumentacija</t>
  </si>
  <si>
    <t>Plačila drugih storitev in dokumentacije</t>
  </si>
  <si>
    <t>Investicijski transferi neprof.organiz. in ustanovam</t>
  </si>
  <si>
    <t>investicijski transferi neprof. organiz. in ustanovam</t>
  </si>
  <si>
    <t>Investicijski transferi JP in družbam, ki so v lasti države</t>
  </si>
  <si>
    <t>Investicijski transferi JP in družbam, ki so v lasti države in občin</t>
  </si>
  <si>
    <t>Investicijski transferi občinam</t>
  </si>
  <si>
    <t>Investicijski transferi javnim zavodom</t>
  </si>
  <si>
    <t>Odplačila kreditov poslovnim bankam</t>
  </si>
  <si>
    <t>Odplačilo kreditov poslovnim bankam - dolgoročni krediti</t>
  </si>
  <si>
    <t>Prihodki od najemnin za stanovanja</t>
  </si>
  <si>
    <t>Druge najemnine, zakupnine in licenčnine</t>
  </si>
  <si>
    <t>Stroški sodnih postopkov</t>
  </si>
  <si>
    <t>Sredstva, prenesena drugim občinam</t>
  </si>
  <si>
    <t>Nakup opreme za tiskanje in razmnoževanje</t>
  </si>
  <si>
    <t>Nakup opreme za knjižnice</t>
  </si>
  <si>
    <t>Prisp. in dopl. občan.za izvajanje določenih progr. invest.značaja</t>
  </si>
  <si>
    <t>Prejeta sredstva iz skladov socialnega zavarovanja</t>
  </si>
  <si>
    <t>Prejeta  sredstva iz skladov socialnega zavarovanja za investicije</t>
  </si>
  <si>
    <t>Nakup zgradb in prostorov</t>
  </si>
  <si>
    <t>Nakup stanovanjskih zgradb in prostorov</t>
  </si>
  <si>
    <t>Nakup pisarniške opreme</t>
  </si>
  <si>
    <t>Nakup audiovizualne opreme</t>
  </si>
  <si>
    <t>Uniforme in službena obleka</t>
  </si>
  <si>
    <t>Prihodki od udeležbe na dobičku in dividend ter presežkov prihodkov nad odhodki</t>
  </si>
  <si>
    <t>Okoljska dajatev za onesnaževanje okolja zaradi odvajanja odpadnih voda</t>
  </si>
  <si>
    <t>Nakup opreme</t>
  </si>
  <si>
    <t>Nakup drugih osnovnih sredstev</t>
  </si>
  <si>
    <t>Študije o izvedljivost projektov, projektna dokumentacija, nadzor in investicijski inženiring</t>
  </si>
  <si>
    <t>Investicijski inženiring</t>
  </si>
  <si>
    <t>Davek na vodna plovila</t>
  </si>
  <si>
    <t>Občinske takse od pravnih oseb</t>
  </si>
  <si>
    <t>Občinske takse  od fizičnih oseb in zasebnikov</t>
  </si>
  <si>
    <t>Prihodki iz naslova koncesijskih dajatev od posebnih iger na srečo</t>
  </si>
  <si>
    <t>Upravne takse in pristojbine</t>
  </si>
  <si>
    <t>Globe za prekrške</t>
  </si>
  <si>
    <t>Drugi izredni nedavčni prihodki</t>
  </si>
  <si>
    <t xml:space="preserve"> Nakup poslovnih stavb</t>
  </si>
  <si>
    <t>Nakup drugih zgradb in prostorov</t>
  </si>
  <si>
    <t>Nakup drugega pohištva</t>
  </si>
  <si>
    <t>Nakup opreme za čiščenje in pluženje cest</t>
  </si>
  <si>
    <t>Nakup opreme telovadnic in športnih objektov</t>
  </si>
  <si>
    <t>Prejeta vračila danih posojil-od posam.in zasebnikov</t>
  </si>
  <si>
    <t>Prejeta vračila danih posojil od posameznikov in zasebnikov - dolgoročna posojila</t>
  </si>
  <si>
    <t>Sredstva, pridobljena s prodajo kapitalskih deležev v privatnih podjetjih</t>
  </si>
  <si>
    <t>Sred., pridobljena s prodajo kapit.deležev v privatnih podj.</t>
  </si>
  <si>
    <t>Proračun 2011</t>
  </si>
  <si>
    <t>Indeks 2:1   [4]</t>
  </si>
  <si>
    <t>Rebalans proračuna I/2011</t>
  </si>
  <si>
    <t>REBALNAS PRORAČUNA OBČINE RADOVLJICA I/2011</t>
  </si>
</sst>
</file>

<file path=xl/styles.xml><?xml version="1.0" encoding="utf-8"?>
<styleSheet xmlns="http://schemas.openxmlformats.org/spreadsheetml/2006/main">
  <fonts count="14"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3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charset val="238"/>
    </font>
    <font>
      <sz val="11"/>
      <name val="Arial CE"/>
      <family val="2"/>
      <charset val="238"/>
    </font>
    <font>
      <b/>
      <sz val="16"/>
      <name val="Arial CE"/>
      <charset val="238"/>
    </font>
    <font>
      <b/>
      <sz val="16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/>
    <xf numFmtId="3" fontId="7" fillId="0" borderId="0" xfId="0" applyNumberFormat="1" applyFont="1" applyBorder="1" applyAlignment="1">
      <alignment horizontal="center" wrapText="1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>
      <alignment vertical="center" wrapText="1"/>
    </xf>
    <xf numFmtId="0" fontId="2" fillId="0" borderId="0" xfId="0" applyFont="1" applyFill="1"/>
    <xf numFmtId="0" fontId="11" fillId="0" borderId="0" xfId="0" applyFont="1"/>
    <xf numFmtId="3" fontId="0" fillId="0" borderId="0" xfId="0" applyNumberFormat="1"/>
    <xf numFmtId="3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10" fillId="0" borderId="0" xfId="0" applyFont="1" applyFill="1"/>
    <xf numFmtId="4" fontId="0" fillId="0" borderId="0" xfId="0" applyNumberFormat="1"/>
    <xf numFmtId="4" fontId="7" fillId="0" borderId="0" xfId="0" applyNumberFormat="1" applyFont="1" applyBorder="1" applyAlignment="1">
      <alignment horizontal="center" wrapText="1"/>
    </xf>
    <xf numFmtId="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3" fontId="4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 applyProtection="1">
      <alignment vertical="center"/>
      <protection locked="0"/>
    </xf>
    <xf numFmtId="3" fontId="5" fillId="0" borderId="9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3" fontId="1" fillId="4" borderId="9" xfId="0" applyNumberFormat="1" applyFont="1" applyFill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9" xfId="0" applyNumberFormat="1" applyFont="1" applyBorder="1" applyAlignment="1" applyProtection="1">
      <alignment vertical="center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2" fontId="4" fillId="0" borderId="9" xfId="0" applyNumberFormat="1" applyFont="1" applyBorder="1" applyAlignment="1">
      <alignment vertical="center"/>
    </xf>
    <xf numFmtId="2" fontId="1" fillId="4" borderId="9" xfId="0" applyNumberFormat="1" applyFont="1" applyFill="1" applyBorder="1" applyAlignment="1">
      <alignment vertical="center"/>
    </xf>
    <xf numFmtId="2" fontId="5" fillId="0" borderId="9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2" fillId="0" borderId="9" xfId="0" applyNumberFormat="1" applyFont="1" applyBorder="1" applyAlignment="1" applyProtection="1">
      <alignment vertical="center"/>
      <protection locked="0"/>
    </xf>
    <xf numFmtId="2" fontId="6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 applyProtection="1">
      <alignment vertical="center"/>
      <protection locked="0"/>
    </xf>
    <xf numFmtId="49" fontId="5" fillId="0" borderId="9" xfId="0" applyNumberFormat="1" applyFont="1" applyBorder="1" applyAlignment="1" applyProtection="1">
      <alignment vertical="center"/>
      <protection locked="0"/>
    </xf>
    <xf numFmtId="49" fontId="5" fillId="0" borderId="9" xfId="0" applyNumberFormat="1" applyFont="1" applyFill="1" applyBorder="1" applyAlignment="1">
      <alignment vertical="center"/>
    </xf>
    <xf numFmtId="2" fontId="5" fillId="0" borderId="9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Continuous" vertical="center"/>
    </xf>
    <xf numFmtId="49" fontId="1" fillId="4" borderId="9" xfId="0" applyNumberFormat="1" applyFont="1" applyFill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49" fontId="1" fillId="0" borderId="9" xfId="0" applyNumberFormat="1" applyFont="1" applyBorder="1" applyAlignment="1" applyProtection="1">
      <alignment vertical="center"/>
      <protection locked="0"/>
    </xf>
    <xf numFmtId="2" fontId="1" fillId="0" borderId="12" xfId="0" applyNumberFormat="1" applyFont="1" applyBorder="1" applyAlignment="1" applyProtection="1">
      <alignment vertical="center"/>
      <protection locked="0"/>
    </xf>
    <xf numFmtId="4" fontId="6" fillId="2" borderId="4" xfId="0" applyNumberFormat="1" applyFont="1" applyFill="1" applyBorder="1" applyAlignment="1">
      <alignment horizontal="centerContinuous" vertical="center"/>
    </xf>
    <xf numFmtId="4" fontId="4" fillId="0" borderId="9" xfId="0" applyNumberFormat="1" applyFont="1" applyBorder="1" applyAlignment="1">
      <alignment vertical="center"/>
    </xf>
    <xf numFmtId="4" fontId="1" fillId="4" borderId="9" xfId="0" applyNumberFormat="1" applyFont="1" applyFill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 applyProtection="1">
      <alignment vertical="center"/>
      <protection locked="0"/>
    </xf>
    <xf numFmtId="4" fontId="6" fillId="0" borderId="9" xfId="0" applyNumberFormat="1" applyFont="1" applyBorder="1" applyAlignment="1">
      <alignment vertical="center"/>
    </xf>
    <xf numFmtId="4" fontId="5" fillId="0" borderId="9" xfId="0" applyNumberFormat="1" applyFont="1" applyBorder="1" applyAlignment="1" applyProtection="1">
      <alignment vertical="center"/>
      <protection locked="0"/>
    </xf>
    <xf numFmtId="4" fontId="5" fillId="0" borderId="9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horizontal="centerContinuous" vertical="center"/>
    </xf>
    <xf numFmtId="4" fontId="1" fillId="0" borderId="9" xfId="0" applyNumberFormat="1" applyFont="1" applyBorder="1" applyAlignment="1">
      <alignment vertical="center"/>
    </xf>
    <xf numFmtId="4" fontId="1" fillId="0" borderId="9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F324"/>
  <sheetViews>
    <sheetView tabSelected="1" view="pageBreakPreview" zoomScale="60" zoomScaleNormal="75" workbookViewId="0">
      <selection sqref="A1:XFD2"/>
    </sheetView>
  </sheetViews>
  <sheetFormatPr defaultRowHeight="12.75" outlineLevelRow="2"/>
  <cols>
    <col min="1" max="1" width="12.85546875" bestFit="1" customWidth="1"/>
    <col min="2" max="2" width="4" customWidth="1"/>
    <col min="3" max="3" width="66.5703125" customWidth="1"/>
    <col min="4" max="4" width="19" style="10" bestFit="1" customWidth="1"/>
    <col min="5" max="5" width="19.85546875" style="14" bestFit="1" customWidth="1"/>
    <col min="6" max="6" width="10.140625" style="1" bestFit="1" customWidth="1"/>
    <col min="7" max="16384" width="9.140625" style="1"/>
  </cols>
  <sheetData>
    <row r="1" spans="1:6" ht="19.5" customHeight="1">
      <c r="A1" s="9"/>
      <c r="B1" s="84" t="s">
        <v>303</v>
      </c>
      <c r="C1" s="84"/>
      <c r="D1" s="84"/>
      <c r="E1" s="84"/>
    </row>
    <row r="2" spans="1:6" ht="54.75" customHeight="1">
      <c r="B2" s="83" t="s">
        <v>78</v>
      </c>
      <c r="C2" s="83"/>
    </row>
    <row r="3" spans="1:6" ht="19.5" customHeight="1" thickBot="1">
      <c r="A3" s="1"/>
      <c r="B3" s="1"/>
      <c r="C3" s="7"/>
      <c r="D3" s="2" t="s">
        <v>17</v>
      </c>
      <c r="E3" s="15" t="s">
        <v>17</v>
      </c>
    </row>
    <row r="4" spans="1:6" s="8" customFormat="1" ht="51" customHeight="1" thickBot="1">
      <c r="A4" s="3" t="s">
        <v>16</v>
      </c>
      <c r="B4" s="4"/>
      <c r="C4" s="5" t="s">
        <v>4</v>
      </c>
      <c r="D4" s="11" t="s">
        <v>300</v>
      </c>
      <c r="E4" s="16" t="s">
        <v>302</v>
      </c>
      <c r="F4" s="6" t="s">
        <v>301</v>
      </c>
    </row>
    <row r="5" spans="1:6" s="12" customFormat="1" ht="20.25" customHeight="1">
      <c r="A5" s="21" t="s">
        <v>5</v>
      </c>
      <c r="B5" s="19"/>
      <c r="C5" s="19"/>
      <c r="D5" s="20"/>
      <c r="E5" s="71"/>
      <c r="F5" s="20"/>
    </row>
    <row r="6" spans="1:6" ht="30" customHeight="1">
      <c r="A6" s="23" t="s">
        <v>17</v>
      </c>
      <c r="B6" s="24" t="s">
        <v>0</v>
      </c>
      <c r="C6" s="25" t="s">
        <v>18</v>
      </c>
      <c r="D6" s="26">
        <f>+D7+D76+D86+D93</f>
        <v>19286113.550000001</v>
      </c>
      <c r="E6" s="72">
        <f>+E7+E76+E86+E93</f>
        <v>19286113.550000001</v>
      </c>
      <c r="F6" s="56">
        <f>IF(D6&lt;&gt;0,E6/D6*100,)</f>
        <v>100</v>
      </c>
    </row>
    <row r="7" spans="1:6" ht="16.5">
      <c r="A7" s="23"/>
      <c r="B7" s="27" t="s">
        <v>19</v>
      </c>
      <c r="C7" s="24" t="s">
        <v>6</v>
      </c>
      <c r="D7" s="26">
        <f>+D8+D38</f>
        <v>16107114.190000001</v>
      </c>
      <c r="E7" s="72">
        <f>+E8+E38</f>
        <v>16107114.190000001</v>
      </c>
      <c r="F7" s="56">
        <f>IF(D7&lt;&gt;0,E7/D7*100,)</f>
        <v>100</v>
      </c>
    </row>
    <row r="8" spans="1:6" ht="15.75">
      <c r="A8" s="39">
        <v>70</v>
      </c>
      <c r="B8" s="40"/>
      <c r="C8" s="40" t="s">
        <v>20</v>
      </c>
      <c r="D8" s="41">
        <f>D9+D13+D26+D37</f>
        <v>12555751</v>
      </c>
      <c r="E8" s="73">
        <f>E9+E13+E26+E37</f>
        <v>12555751</v>
      </c>
      <c r="F8" s="57">
        <f>IF(D8&lt;&gt;0,E8/D8*100,)</f>
        <v>100</v>
      </c>
    </row>
    <row r="9" spans="1:6" ht="15.75" customHeight="1">
      <c r="A9" s="28">
        <v>700</v>
      </c>
      <c r="B9" s="29"/>
      <c r="C9" s="29" t="s">
        <v>7</v>
      </c>
      <c r="D9" s="30">
        <f>D10</f>
        <v>9966551</v>
      </c>
      <c r="E9" s="74">
        <f>E10</f>
        <v>9966551</v>
      </c>
      <c r="F9" s="58">
        <f>IF(D9&lt;&gt;0,E9/D9*100,)</f>
        <v>100</v>
      </c>
    </row>
    <row r="10" spans="1:6" ht="15.75" customHeight="1" outlineLevel="1">
      <c r="A10" s="28">
        <v>7000</v>
      </c>
      <c r="B10" s="29"/>
      <c r="C10" s="29" t="s">
        <v>83</v>
      </c>
      <c r="D10" s="30">
        <f>D11</f>
        <v>9966551</v>
      </c>
      <c r="E10" s="74">
        <f>E11</f>
        <v>9966551</v>
      </c>
      <c r="F10" s="58">
        <f>IF(D10&lt;&gt;0,E10/D10*100,)</f>
        <v>100</v>
      </c>
    </row>
    <row r="11" spans="1:6" ht="15.75" customHeight="1" outlineLevel="2">
      <c r="A11" s="28">
        <v>700020</v>
      </c>
      <c r="B11" s="29"/>
      <c r="C11" s="29" t="s">
        <v>84</v>
      </c>
      <c r="D11" s="30">
        <v>9966551</v>
      </c>
      <c r="E11" s="74">
        <v>9966551</v>
      </c>
      <c r="F11" s="58">
        <f>IF(D11&lt;&gt;0,E11/D11*100,)</f>
        <v>100</v>
      </c>
    </row>
    <row r="12" spans="1:6" ht="15.75" customHeight="1" outlineLevel="1">
      <c r="A12" s="28"/>
      <c r="B12" s="29"/>
      <c r="C12" s="29"/>
      <c r="D12" s="30"/>
      <c r="E12" s="74"/>
      <c r="F12" s="59"/>
    </row>
    <row r="13" spans="1:6" ht="15">
      <c r="A13" s="28">
        <v>703</v>
      </c>
      <c r="B13" s="29"/>
      <c r="C13" s="29" t="s">
        <v>8</v>
      </c>
      <c r="D13" s="30">
        <f>D14+D18+D20+D22</f>
        <v>2187100</v>
      </c>
      <c r="E13" s="74">
        <f>E14+E18+E20+E22</f>
        <v>2187100</v>
      </c>
      <c r="F13" s="58">
        <f>IF(D13&lt;&gt;0,E13/D13*100,)</f>
        <v>100</v>
      </c>
    </row>
    <row r="14" spans="1:6" ht="15" outlineLevel="1">
      <c r="A14" s="28">
        <v>7030</v>
      </c>
      <c r="B14" s="29"/>
      <c r="C14" s="29" t="s">
        <v>85</v>
      </c>
      <c r="D14" s="30">
        <f>D15+D16+D17</f>
        <v>1661400</v>
      </c>
      <c r="E14" s="74">
        <f>E15+E16+E17</f>
        <v>1661400</v>
      </c>
      <c r="F14" s="58">
        <f>IF(D14&lt;&gt;0,E14/D14*100,)</f>
        <v>100</v>
      </c>
    </row>
    <row r="15" spans="1:6" ht="15" outlineLevel="2">
      <c r="A15" s="28">
        <v>703000</v>
      </c>
      <c r="B15" s="29"/>
      <c r="C15" s="29" t="s">
        <v>86</v>
      </c>
      <c r="D15" s="30">
        <v>19400</v>
      </c>
      <c r="E15" s="74">
        <v>19400</v>
      </c>
      <c r="F15" s="58">
        <f>IF(D15&lt;&gt;0,E15/D15*100,)</f>
        <v>100</v>
      </c>
    </row>
    <row r="16" spans="1:6" ht="15" outlineLevel="2">
      <c r="A16" s="28">
        <v>703003</v>
      </c>
      <c r="B16" s="29"/>
      <c r="C16" s="29" t="s">
        <v>87</v>
      </c>
      <c r="D16" s="30">
        <v>1108000</v>
      </c>
      <c r="E16" s="74">
        <v>1108000</v>
      </c>
      <c r="F16" s="58">
        <f>IF(D16&lt;&gt;0,E16/D16*100,)</f>
        <v>100</v>
      </c>
    </row>
    <row r="17" spans="1:6" ht="15" outlineLevel="2">
      <c r="A17" s="28">
        <v>703004</v>
      </c>
      <c r="B17" s="29"/>
      <c r="C17" s="29" t="s">
        <v>88</v>
      </c>
      <c r="D17" s="30">
        <v>534000</v>
      </c>
      <c r="E17" s="74">
        <v>534000</v>
      </c>
      <c r="F17" s="58">
        <f>IF(D17&lt;&gt;0,E17/D17*100,)</f>
        <v>100</v>
      </c>
    </row>
    <row r="18" spans="1:6" ht="15" outlineLevel="2">
      <c r="A18" s="28">
        <v>7031</v>
      </c>
      <c r="B18" s="29"/>
      <c r="C18" s="29" t="s">
        <v>89</v>
      </c>
      <c r="D18" s="30">
        <f>D19</f>
        <v>2700</v>
      </c>
      <c r="E18" s="74">
        <f>E19</f>
        <v>2700</v>
      </c>
      <c r="F18" s="58">
        <f>IF(D18&lt;&gt;0,E18/D18*100,)</f>
        <v>100</v>
      </c>
    </row>
    <row r="19" spans="1:6" ht="15" outlineLevel="2">
      <c r="A19" s="28">
        <v>703100</v>
      </c>
      <c r="B19" s="29"/>
      <c r="C19" s="29" t="s">
        <v>284</v>
      </c>
      <c r="D19" s="30">
        <v>2700</v>
      </c>
      <c r="E19" s="74">
        <v>2700</v>
      </c>
      <c r="F19" s="58">
        <f>IF(D19&lt;&gt;0,E19/D19*100,)</f>
        <v>100</v>
      </c>
    </row>
    <row r="20" spans="1:6" ht="15" outlineLevel="1">
      <c r="A20" s="28">
        <v>7032</v>
      </c>
      <c r="B20" s="29"/>
      <c r="C20" s="29" t="s">
        <v>90</v>
      </c>
      <c r="D20" s="30">
        <f>D21</f>
        <v>209000</v>
      </c>
      <c r="E20" s="74">
        <f>E21</f>
        <v>209000</v>
      </c>
      <c r="F20" s="58">
        <f>IF(D20&lt;&gt;0,E20/D20*100,)</f>
        <v>100</v>
      </c>
    </row>
    <row r="21" spans="1:6" ht="15" outlineLevel="2">
      <c r="A21" s="28">
        <v>703200</v>
      </c>
      <c r="B21" s="29"/>
      <c r="C21" s="29" t="s">
        <v>91</v>
      </c>
      <c r="D21" s="30">
        <v>209000</v>
      </c>
      <c r="E21" s="74">
        <v>209000</v>
      </c>
      <c r="F21" s="58">
        <f>IF(D21&lt;&gt;0,E21/D21*100,)</f>
        <v>100</v>
      </c>
    </row>
    <row r="22" spans="1:6" ht="15" outlineLevel="1">
      <c r="A22" s="28">
        <v>7033</v>
      </c>
      <c r="B22" s="29"/>
      <c r="C22" s="29" t="s">
        <v>92</v>
      </c>
      <c r="D22" s="30">
        <f>D23+D24</f>
        <v>314000</v>
      </c>
      <c r="E22" s="74">
        <f>E23+E24</f>
        <v>314000</v>
      </c>
      <c r="F22" s="58">
        <f>IF(D22&lt;&gt;0,E22/D22*100,)</f>
        <v>100</v>
      </c>
    </row>
    <row r="23" spans="1:6" ht="15" outlineLevel="2">
      <c r="A23" s="28">
        <v>703300</v>
      </c>
      <c r="B23" s="29"/>
      <c r="C23" s="29" t="s">
        <v>93</v>
      </c>
      <c r="D23" s="30">
        <v>72000</v>
      </c>
      <c r="E23" s="74">
        <v>72000</v>
      </c>
      <c r="F23" s="58">
        <f>IF(D23&lt;&gt;0,E23/D23*100,)</f>
        <v>100</v>
      </c>
    </row>
    <row r="24" spans="1:6" ht="15" outlineLevel="1">
      <c r="A24" s="28">
        <v>703301</v>
      </c>
      <c r="B24" s="29"/>
      <c r="C24" s="29" t="s">
        <v>94</v>
      </c>
      <c r="D24" s="30">
        <v>242000</v>
      </c>
      <c r="E24" s="74">
        <v>242000</v>
      </c>
      <c r="F24" s="58">
        <f>IF(D24&lt;&gt;0,E24/D24*100,)</f>
        <v>100</v>
      </c>
    </row>
    <row r="25" spans="1:6" ht="15" outlineLevel="2">
      <c r="A25" s="28"/>
      <c r="B25" s="29"/>
      <c r="C25" s="29"/>
      <c r="D25" s="30"/>
      <c r="E25" s="74"/>
      <c r="F25" s="59"/>
    </row>
    <row r="26" spans="1:6" ht="15" outlineLevel="2">
      <c r="A26" s="28">
        <v>704</v>
      </c>
      <c r="B26" s="29"/>
      <c r="C26" s="29" t="s">
        <v>9</v>
      </c>
      <c r="D26" s="30">
        <f>D27+D29</f>
        <v>402100</v>
      </c>
      <c r="E26" s="74">
        <f>E27+E29</f>
        <v>402100</v>
      </c>
      <c r="F26" s="58">
        <f>IF(D26&lt;&gt;0,E26/D26*100,)</f>
        <v>100</v>
      </c>
    </row>
    <row r="27" spans="1:6" ht="15" outlineLevel="2">
      <c r="A27" s="28">
        <v>7044</v>
      </c>
      <c r="B27" s="29"/>
      <c r="C27" s="29" t="s">
        <v>95</v>
      </c>
      <c r="D27" s="30">
        <f>D28</f>
        <v>67000</v>
      </c>
      <c r="E27" s="74">
        <f>E28</f>
        <v>67000</v>
      </c>
      <c r="F27" s="58">
        <f>IF(D27&lt;&gt;0,E27/D27*100,)</f>
        <v>100</v>
      </c>
    </row>
    <row r="28" spans="1:6" ht="15" outlineLevel="2">
      <c r="A28" s="28">
        <v>704403</v>
      </c>
      <c r="B28" s="29"/>
      <c r="C28" s="29" t="s">
        <v>96</v>
      </c>
      <c r="D28" s="30">
        <v>67000</v>
      </c>
      <c r="E28" s="74">
        <v>67000</v>
      </c>
      <c r="F28" s="58">
        <f>IF(D28&lt;&gt;0,E28/D28*100,)</f>
        <v>100</v>
      </c>
    </row>
    <row r="29" spans="1:6" ht="15" outlineLevel="1">
      <c r="A29" s="28">
        <v>7047</v>
      </c>
      <c r="B29" s="29"/>
      <c r="C29" s="29" t="s">
        <v>97</v>
      </c>
      <c r="D29" s="30">
        <f>D30+D31+D32+D33+D34+D35</f>
        <v>335100</v>
      </c>
      <c r="E29" s="74">
        <f>E30+E31+E32+E33+E34+E35</f>
        <v>335100</v>
      </c>
      <c r="F29" s="58">
        <f>IF(D29&lt;&gt;0,E29/D29*100,)</f>
        <v>100</v>
      </c>
    </row>
    <row r="30" spans="1:6" ht="15">
      <c r="A30" s="28">
        <v>704700</v>
      </c>
      <c r="B30" s="29"/>
      <c r="C30" s="29" t="s">
        <v>279</v>
      </c>
      <c r="D30" s="30">
        <v>165000</v>
      </c>
      <c r="E30" s="74">
        <v>165000</v>
      </c>
      <c r="F30" s="58">
        <f>IF(D30&lt;&gt;0,E30/D30*100,)</f>
        <v>100</v>
      </c>
    </row>
    <row r="31" spans="1:6" ht="15" outlineLevel="1">
      <c r="A31" s="28">
        <v>704704</v>
      </c>
      <c r="B31" s="29"/>
      <c r="C31" s="29" t="s">
        <v>98</v>
      </c>
      <c r="D31" s="30">
        <v>101000</v>
      </c>
      <c r="E31" s="74">
        <v>101000</v>
      </c>
      <c r="F31" s="58">
        <f>IF(D31&lt;&gt;0,E31/D31*100,)</f>
        <v>100</v>
      </c>
    </row>
    <row r="32" spans="1:6" ht="15" outlineLevel="2">
      <c r="A32" s="28">
        <v>704706</v>
      </c>
      <c r="B32" s="29"/>
      <c r="C32" s="29" t="s">
        <v>285</v>
      </c>
      <c r="D32" s="30">
        <v>5200</v>
      </c>
      <c r="E32" s="74">
        <v>5200</v>
      </c>
      <c r="F32" s="58">
        <f>IF(D32&lt;&gt;0,E32/D32*100,)</f>
        <v>100</v>
      </c>
    </row>
    <row r="33" spans="1:6" ht="15" outlineLevel="1">
      <c r="A33" s="28">
        <v>704707</v>
      </c>
      <c r="B33" s="29"/>
      <c r="C33" s="29" t="s">
        <v>286</v>
      </c>
      <c r="D33" s="30">
        <v>500</v>
      </c>
      <c r="E33" s="74">
        <v>500</v>
      </c>
      <c r="F33" s="58">
        <f>IF(D33&lt;&gt;0,E33/D33*100,)</f>
        <v>100</v>
      </c>
    </row>
    <row r="34" spans="1:6" ht="15" outlineLevel="2">
      <c r="A34" s="28">
        <v>704708</v>
      </c>
      <c r="B34" s="29"/>
      <c r="C34" s="29" t="s">
        <v>99</v>
      </c>
      <c r="D34" s="30">
        <v>13000</v>
      </c>
      <c r="E34" s="74">
        <v>13000</v>
      </c>
      <c r="F34" s="58">
        <f>IF(D34&lt;&gt;0,E34/D34*100,)</f>
        <v>100</v>
      </c>
    </row>
    <row r="35" spans="1:6" ht="15" outlineLevel="2">
      <c r="A35" s="28">
        <v>704719</v>
      </c>
      <c r="B35" s="29"/>
      <c r="C35" s="29" t="s">
        <v>100</v>
      </c>
      <c r="D35" s="30">
        <v>50400</v>
      </c>
      <c r="E35" s="74">
        <v>50400</v>
      </c>
      <c r="F35" s="58">
        <f>IF(D35&lt;&gt;0,E35/D35*100,)</f>
        <v>100</v>
      </c>
    </row>
    <row r="36" spans="1:6" ht="15" outlineLevel="2">
      <c r="A36" s="28"/>
      <c r="B36" s="29"/>
      <c r="C36" s="29"/>
      <c r="D36" s="30"/>
      <c r="E36" s="74"/>
      <c r="F36" s="59"/>
    </row>
    <row r="37" spans="1:6" ht="15" outlineLevel="2">
      <c r="A37" s="28">
        <v>706</v>
      </c>
      <c r="B37" s="29"/>
      <c r="C37" s="29" t="s">
        <v>21</v>
      </c>
      <c r="D37" s="30"/>
      <c r="E37" s="74"/>
      <c r="F37" s="59"/>
    </row>
    <row r="38" spans="1:6" ht="15.75" outlineLevel="2">
      <c r="A38" s="39">
        <v>71</v>
      </c>
      <c r="B38" s="40"/>
      <c r="C38" s="40" t="s">
        <v>22</v>
      </c>
      <c r="D38" s="41">
        <f>+D39+D55+D59+D64+D68</f>
        <v>3551363.1900000004</v>
      </c>
      <c r="E38" s="73">
        <f>+E39+E55+E59+E64+E68</f>
        <v>3551363.1900000004</v>
      </c>
      <c r="F38" s="57">
        <f>IF(D38&lt;&gt;0,E38/D38*100,)</f>
        <v>100</v>
      </c>
    </row>
    <row r="39" spans="1:6" ht="15" outlineLevel="2">
      <c r="A39" s="28">
        <v>710</v>
      </c>
      <c r="B39" s="29"/>
      <c r="C39" s="29" t="s">
        <v>23</v>
      </c>
      <c r="D39" s="30">
        <f>D40+D42+D44</f>
        <v>1531379.84</v>
      </c>
      <c r="E39" s="74">
        <f>E40+E42+E44</f>
        <v>1531379.84</v>
      </c>
      <c r="F39" s="58">
        <f>IF(D39&lt;&gt;0,E39/D39*100,)</f>
        <v>100</v>
      </c>
    </row>
    <row r="40" spans="1:6" ht="15" outlineLevel="2">
      <c r="A40" s="28">
        <v>7100</v>
      </c>
      <c r="B40" s="29"/>
      <c r="C40" s="29" t="s">
        <v>278</v>
      </c>
      <c r="D40" s="30">
        <f>D41</f>
        <v>8260</v>
      </c>
      <c r="E40" s="74">
        <f>E41</f>
        <v>8260</v>
      </c>
      <c r="F40" s="58">
        <f>IF(D40&lt;&gt;0,E40/D40*100,)</f>
        <v>100</v>
      </c>
    </row>
    <row r="41" spans="1:6" ht="15" outlineLevel="1">
      <c r="A41" s="28">
        <v>710005</v>
      </c>
      <c r="B41" s="29"/>
      <c r="C41" s="29" t="s">
        <v>101</v>
      </c>
      <c r="D41" s="30">
        <v>8260</v>
      </c>
      <c r="E41" s="74">
        <v>8260</v>
      </c>
      <c r="F41" s="58">
        <f>IF(D41&lt;&gt;0,E41/D41*100,)</f>
        <v>100</v>
      </c>
    </row>
    <row r="42" spans="1:6" ht="15">
      <c r="A42" s="28">
        <v>7102</v>
      </c>
      <c r="B42" s="29"/>
      <c r="C42" s="29" t="s">
        <v>102</v>
      </c>
      <c r="D42" s="30">
        <f>D43</f>
        <v>8460.84</v>
      </c>
      <c r="E42" s="74">
        <f>E43</f>
        <v>8460.84</v>
      </c>
      <c r="F42" s="58">
        <f>IF(D42&lt;&gt;0,E42/D42*100,)</f>
        <v>100</v>
      </c>
    </row>
    <row r="43" spans="1:6" ht="15">
      <c r="A43" s="28">
        <v>710200</v>
      </c>
      <c r="B43" s="29"/>
      <c r="C43" s="29" t="s">
        <v>103</v>
      </c>
      <c r="D43" s="30">
        <v>8460.84</v>
      </c>
      <c r="E43" s="74">
        <v>8460.84</v>
      </c>
      <c r="F43" s="58">
        <f>IF(D43&lt;&gt;0,E43/D43*100,)</f>
        <v>100</v>
      </c>
    </row>
    <row r="44" spans="1:6" ht="15">
      <c r="A44" s="28">
        <v>7103</v>
      </c>
      <c r="B44" s="29"/>
      <c r="C44" s="29" t="s">
        <v>104</v>
      </c>
      <c r="D44" s="30">
        <f>D45+D46+D47+D48+D49+D50+D51+D52+D53</f>
        <v>1514659</v>
      </c>
      <c r="E44" s="74">
        <f>E45+E46+E47+E48+E49+E50+E51+E52+E53</f>
        <v>1514659</v>
      </c>
      <c r="F44" s="58">
        <f>IF(D44&lt;&gt;0,E44/D44*100,)</f>
        <v>100</v>
      </c>
    </row>
    <row r="45" spans="1:6" ht="15" outlineLevel="1">
      <c r="A45" s="28">
        <v>710300</v>
      </c>
      <c r="B45" s="29"/>
      <c r="C45" s="29" t="s">
        <v>105</v>
      </c>
      <c r="D45" s="30">
        <v>1100</v>
      </c>
      <c r="E45" s="74">
        <v>1100</v>
      </c>
      <c r="F45" s="58">
        <f>IF(D45&lt;&gt;0,E45/D45*100,)</f>
        <v>100</v>
      </c>
    </row>
    <row r="46" spans="1:6" ht="15" outlineLevel="2">
      <c r="A46" s="28">
        <v>710301</v>
      </c>
      <c r="B46" s="29"/>
      <c r="C46" s="29" t="s">
        <v>106</v>
      </c>
      <c r="D46" s="30">
        <v>280656</v>
      </c>
      <c r="E46" s="74">
        <v>280656</v>
      </c>
      <c r="F46" s="58">
        <f>IF(D46&lt;&gt;0,E46/D46*100,)</f>
        <v>100</v>
      </c>
    </row>
    <row r="47" spans="1:6" ht="15" outlineLevel="1">
      <c r="A47" s="28">
        <v>710302</v>
      </c>
      <c r="B47" s="29"/>
      <c r="C47" s="29" t="s">
        <v>264</v>
      </c>
      <c r="D47" s="30">
        <v>245000</v>
      </c>
      <c r="E47" s="74">
        <v>245000</v>
      </c>
      <c r="F47" s="58">
        <f>IF(D47&lt;&gt;0,E47/D47*100,)</f>
        <v>100</v>
      </c>
    </row>
    <row r="48" spans="1:6" ht="15" outlineLevel="2">
      <c r="A48" s="28">
        <v>710304</v>
      </c>
      <c r="B48" s="29"/>
      <c r="C48" s="29" t="s">
        <v>107</v>
      </c>
      <c r="D48" s="30">
        <v>470073</v>
      </c>
      <c r="E48" s="74">
        <v>470073</v>
      </c>
      <c r="F48" s="58">
        <f>IF(D48&lt;&gt;0,E48/D48*100,)</f>
        <v>100</v>
      </c>
    </row>
    <row r="49" spans="1:6" ht="15" outlineLevel="2">
      <c r="A49" s="28">
        <v>710305</v>
      </c>
      <c r="B49" s="29"/>
      <c r="C49" s="29" t="s">
        <v>108</v>
      </c>
      <c r="D49" s="30">
        <v>7000</v>
      </c>
      <c r="E49" s="74">
        <v>7000</v>
      </c>
      <c r="F49" s="58">
        <f>IF(D49&lt;&gt;0,E49/D49*100,)</f>
        <v>100</v>
      </c>
    </row>
    <row r="50" spans="1:6" ht="15" outlineLevel="2">
      <c r="A50" s="28">
        <v>710306</v>
      </c>
      <c r="B50" s="29"/>
      <c r="C50" s="29" t="s">
        <v>109</v>
      </c>
      <c r="D50" s="30">
        <v>77100</v>
      </c>
      <c r="E50" s="74">
        <v>77100</v>
      </c>
      <c r="F50" s="58">
        <f>IF(D50&lt;&gt;0,E50/D50*100,)</f>
        <v>100</v>
      </c>
    </row>
    <row r="51" spans="1:6" ht="15" outlineLevel="2">
      <c r="A51" s="28">
        <v>710309</v>
      </c>
      <c r="B51" s="29"/>
      <c r="C51" s="29" t="s">
        <v>287</v>
      </c>
      <c r="D51" s="30">
        <v>303000</v>
      </c>
      <c r="E51" s="74">
        <v>303000</v>
      </c>
      <c r="F51" s="58">
        <f>IF(D51&lt;&gt;0,E51/D51*100,)</f>
        <v>100</v>
      </c>
    </row>
    <row r="52" spans="1:6" ht="15" outlineLevel="1">
      <c r="A52" s="28">
        <v>710312</v>
      </c>
      <c r="B52" s="29"/>
      <c r="C52" s="29" t="s">
        <v>110</v>
      </c>
      <c r="D52" s="30">
        <v>4300</v>
      </c>
      <c r="E52" s="74">
        <v>4300</v>
      </c>
      <c r="F52" s="58">
        <f>IF(D52&lt;&gt;0,E52/D52*100,)</f>
        <v>100</v>
      </c>
    </row>
    <row r="53" spans="1:6" ht="15" outlineLevel="2">
      <c r="A53" s="28">
        <v>710399</v>
      </c>
      <c r="B53" s="29"/>
      <c r="C53" s="29" t="s">
        <v>111</v>
      </c>
      <c r="D53" s="30">
        <v>126430</v>
      </c>
      <c r="E53" s="74">
        <v>126430</v>
      </c>
      <c r="F53" s="58">
        <f>IF(D53&lt;&gt;0,E53/D53*100,)</f>
        <v>100</v>
      </c>
    </row>
    <row r="54" spans="1:6" ht="15" outlineLevel="2">
      <c r="A54" s="28"/>
      <c r="B54" s="29"/>
      <c r="C54" s="29"/>
      <c r="D54" s="30"/>
      <c r="E54" s="74"/>
      <c r="F54" s="59"/>
    </row>
    <row r="55" spans="1:6" ht="15" outlineLevel="2">
      <c r="A55" s="28">
        <v>711</v>
      </c>
      <c r="B55" s="29"/>
      <c r="C55" s="29" t="s">
        <v>10</v>
      </c>
      <c r="D55" s="30">
        <f>D56</f>
        <v>9300</v>
      </c>
      <c r="E55" s="74">
        <f>E56</f>
        <v>9300</v>
      </c>
      <c r="F55" s="58">
        <f>IF(D55&lt;&gt;0,E55/D55*100,)</f>
        <v>100</v>
      </c>
    </row>
    <row r="56" spans="1:6" ht="15" outlineLevel="2">
      <c r="A56" s="28">
        <v>7111</v>
      </c>
      <c r="B56" s="29"/>
      <c r="C56" s="29" t="s">
        <v>288</v>
      </c>
      <c r="D56" s="30">
        <f>D57</f>
        <v>9300</v>
      </c>
      <c r="E56" s="74">
        <f>E57</f>
        <v>9300</v>
      </c>
      <c r="F56" s="58">
        <f>IF(D56&lt;&gt;0,E56/D56*100,)</f>
        <v>100</v>
      </c>
    </row>
    <row r="57" spans="1:6" ht="15" outlineLevel="2">
      <c r="A57" s="28">
        <v>711100</v>
      </c>
      <c r="B57" s="29"/>
      <c r="C57" s="29" t="s">
        <v>112</v>
      </c>
      <c r="D57" s="30">
        <v>9300</v>
      </c>
      <c r="E57" s="74">
        <v>9300</v>
      </c>
      <c r="F57" s="58">
        <f>IF(D57&lt;&gt;0,E57/D57*100,)</f>
        <v>100</v>
      </c>
    </row>
    <row r="58" spans="1:6" ht="15" outlineLevel="2">
      <c r="A58" s="28"/>
      <c r="B58" s="29"/>
      <c r="C58" s="29"/>
      <c r="D58" s="30"/>
      <c r="E58" s="74"/>
      <c r="F58" s="59"/>
    </row>
    <row r="59" spans="1:6" ht="15" outlineLevel="2">
      <c r="A59" s="28">
        <v>712</v>
      </c>
      <c r="B59" s="29"/>
      <c r="C59" s="29" t="s">
        <v>24</v>
      </c>
      <c r="D59" s="30">
        <f>D60</f>
        <v>42500</v>
      </c>
      <c r="E59" s="74">
        <f>E60</f>
        <v>42500</v>
      </c>
      <c r="F59" s="58">
        <f>IF(D59&lt;&gt;0,E59/D59*100,)</f>
        <v>100</v>
      </c>
    </row>
    <row r="60" spans="1:6" ht="15" outlineLevel="2">
      <c r="A60" s="28">
        <v>7120</v>
      </c>
      <c r="B60" s="29"/>
      <c r="C60" s="29" t="s">
        <v>113</v>
      </c>
      <c r="D60" s="30">
        <f>D61+D62</f>
        <v>42500</v>
      </c>
      <c r="E60" s="74">
        <f>E61+E62</f>
        <v>42500</v>
      </c>
      <c r="F60" s="58">
        <f>IF(D60&lt;&gt;0,E60/D60*100,)</f>
        <v>100</v>
      </c>
    </row>
    <row r="61" spans="1:6" ht="15" outlineLevel="2">
      <c r="A61" s="28">
        <v>712001</v>
      </c>
      <c r="B61" s="29"/>
      <c r="C61" s="29" t="s">
        <v>289</v>
      </c>
      <c r="D61" s="30">
        <v>37600</v>
      </c>
      <c r="E61" s="74">
        <v>37600</v>
      </c>
      <c r="F61" s="58">
        <f>IF(D61&lt;&gt;0,E61/D61*100,)</f>
        <v>100</v>
      </c>
    </row>
    <row r="62" spans="1:6" ht="15" outlineLevel="2">
      <c r="A62" s="28">
        <v>712007</v>
      </c>
      <c r="B62" s="29"/>
      <c r="C62" s="29" t="s">
        <v>114</v>
      </c>
      <c r="D62" s="30">
        <v>4900</v>
      </c>
      <c r="E62" s="74">
        <v>4900</v>
      </c>
      <c r="F62" s="58">
        <f>IF(D62&lt;&gt;0,E62/D62*100,)</f>
        <v>100</v>
      </c>
    </row>
    <row r="63" spans="1:6" ht="15" outlineLevel="1">
      <c r="A63" s="28"/>
      <c r="B63" s="29"/>
      <c r="C63" s="29"/>
      <c r="D63" s="30"/>
      <c r="E63" s="74"/>
      <c r="F63" s="59"/>
    </row>
    <row r="64" spans="1:6" ht="15">
      <c r="A64" s="28">
        <v>713</v>
      </c>
      <c r="B64" s="29"/>
      <c r="C64" s="29" t="s">
        <v>11</v>
      </c>
      <c r="D64" s="30">
        <f>D65</f>
        <v>3000</v>
      </c>
      <c r="E64" s="74">
        <f>E65</f>
        <v>3000</v>
      </c>
      <c r="F64" s="58">
        <f>IF(D64&lt;&gt;0,E64/D64*100,)</f>
        <v>100</v>
      </c>
    </row>
    <row r="65" spans="1:6" ht="15" outlineLevel="1">
      <c r="A65" s="28">
        <v>7130</v>
      </c>
      <c r="B65" s="29"/>
      <c r="C65" s="29" t="s">
        <v>115</v>
      </c>
      <c r="D65" s="30">
        <f>D66</f>
        <v>3000</v>
      </c>
      <c r="E65" s="74">
        <f>E66</f>
        <v>3000</v>
      </c>
      <c r="F65" s="58">
        <f>IF(D65&lt;&gt;0,E65/D65*100,)</f>
        <v>100</v>
      </c>
    </row>
    <row r="66" spans="1:6" ht="15" outlineLevel="2">
      <c r="A66" s="28">
        <v>713000</v>
      </c>
      <c r="B66" s="29"/>
      <c r="C66" s="29" t="s">
        <v>115</v>
      </c>
      <c r="D66" s="30">
        <v>3000</v>
      </c>
      <c r="E66" s="74">
        <v>3000</v>
      </c>
      <c r="F66" s="58">
        <f>IF(D66&lt;&gt;0,E66/D66*100,)</f>
        <v>100</v>
      </c>
    </row>
    <row r="67" spans="1:6" ht="15" outlineLevel="1">
      <c r="A67" s="28"/>
      <c r="B67" s="29"/>
      <c r="C67" s="29"/>
      <c r="D67" s="30"/>
      <c r="E67" s="74"/>
      <c r="F67" s="59"/>
    </row>
    <row r="68" spans="1:6" ht="15">
      <c r="A68" s="28">
        <v>714</v>
      </c>
      <c r="B68" s="29"/>
      <c r="C68" s="29" t="s">
        <v>12</v>
      </c>
      <c r="D68" s="30">
        <f>D69</f>
        <v>1965183.35</v>
      </c>
      <c r="E68" s="74">
        <f>E69</f>
        <v>1965183.35</v>
      </c>
      <c r="F68" s="58">
        <f>IF(D68&lt;&gt;0,E68/D68*100,)</f>
        <v>100</v>
      </c>
    </row>
    <row r="69" spans="1:6" ht="15" outlineLevel="1">
      <c r="A69" s="28">
        <v>7141</v>
      </c>
      <c r="B69" s="29"/>
      <c r="C69" s="29" t="s">
        <v>116</v>
      </c>
      <c r="D69" s="30">
        <f>D70+D71+D72+D73+D74</f>
        <v>1965183.35</v>
      </c>
      <c r="E69" s="74">
        <f>E70+E71+E72+E73+E74</f>
        <v>1965183.35</v>
      </c>
      <c r="F69" s="58">
        <f>IF(D69&lt;&gt;0,E69/D69*100,)</f>
        <v>100</v>
      </c>
    </row>
    <row r="70" spans="1:6" ht="15" outlineLevel="2">
      <c r="A70" s="28">
        <v>714100</v>
      </c>
      <c r="B70" s="29"/>
      <c r="C70" s="29" t="s">
        <v>116</v>
      </c>
      <c r="D70" s="30">
        <v>18000</v>
      </c>
      <c r="E70" s="74">
        <v>18000</v>
      </c>
      <c r="F70" s="58">
        <f>IF(D70&lt;&gt;0,E70/D70*100,)</f>
        <v>100</v>
      </c>
    </row>
    <row r="71" spans="1:6" ht="15" outlineLevel="2">
      <c r="A71" s="28">
        <v>714105</v>
      </c>
      <c r="B71" s="29"/>
      <c r="C71" s="29" t="s">
        <v>117</v>
      </c>
      <c r="D71" s="30">
        <v>1850000</v>
      </c>
      <c r="E71" s="74">
        <v>1850000</v>
      </c>
      <c r="F71" s="58">
        <f>IF(D71&lt;&gt;0,E71/D71*100,)</f>
        <v>100</v>
      </c>
    </row>
    <row r="72" spans="1:6" ht="15" outlineLevel="1">
      <c r="A72" s="28">
        <v>714106</v>
      </c>
      <c r="B72" s="29"/>
      <c r="C72" s="29" t="s">
        <v>118</v>
      </c>
      <c r="D72" s="30">
        <v>30600</v>
      </c>
      <c r="E72" s="74">
        <v>30600</v>
      </c>
      <c r="F72" s="58">
        <f>IF(D72&lt;&gt;0,E72/D72*100,)</f>
        <v>100</v>
      </c>
    </row>
    <row r="73" spans="1:6" ht="15">
      <c r="A73" s="28">
        <v>714107</v>
      </c>
      <c r="B73" s="29"/>
      <c r="C73" s="29" t="s">
        <v>270</v>
      </c>
      <c r="D73" s="30">
        <v>38434.35</v>
      </c>
      <c r="E73" s="74">
        <v>38434.35</v>
      </c>
      <c r="F73" s="58">
        <f>IF(D73&lt;&gt;0,E73/D73*100,)</f>
        <v>100</v>
      </c>
    </row>
    <row r="74" spans="1:6" ht="15" outlineLevel="1">
      <c r="A74" s="28">
        <v>714199</v>
      </c>
      <c r="B74" s="29"/>
      <c r="C74" s="29" t="s">
        <v>290</v>
      </c>
      <c r="D74" s="30">
        <v>28149</v>
      </c>
      <c r="E74" s="74">
        <v>28149</v>
      </c>
      <c r="F74" s="58">
        <f>IF(D74&lt;&gt;0,E74/D74*100,)</f>
        <v>100</v>
      </c>
    </row>
    <row r="75" spans="1:6" ht="15" outlineLevel="2">
      <c r="A75" s="28"/>
      <c r="B75" s="29"/>
      <c r="C75" s="29"/>
      <c r="D75" s="30"/>
      <c r="E75" s="74"/>
      <c r="F75" s="59"/>
    </row>
    <row r="76" spans="1:6" ht="15.75" outlineLevel="2">
      <c r="A76" s="39">
        <v>72</v>
      </c>
      <c r="B76" s="40" t="s">
        <v>25</v>
      </c>
      <c r="C76" s="40" t="s">
        <v>26</v>
      </c>
      <c r="D76" s="41">
        <f>+D77+D81+D82</f>
        <v>684000</v>
      </c>
      <c r="E76" s="73">
        <f>+E77+E81+E82</f>
        <v>684000</v>
      </c>
      <c r="F76" s="57">
        <f>IF(D76&lt;&gt;0,E76/D76*100,)</f>
        <v>100</v>
      </c>
    </row>
    <row r="77" spans="1:6" ht="15" outlineLevel="1">
      <c r="A77" s="28">
        <v>720</v>
      </c>
      <c r="B77" s="29"/>
      <c r="C77" s="29" t="s">
        <v>13</v>
      </c>
      <c r="D77" s="30">
        <f>D78</f>
        <v>180000</v>
      </c>
      <c r="E77" s="74">
        <f>E78</f>
        <v>180000</v>
      </c>
      <c r="F77" s="58">
        <f>IF(D77&lt;&gt;0,E77/D77*100,)</f>
        <v>100</v>
      </c>
    </row>
    <row r="78" spans="1:6" ht="15">
      <c r="A78" s="28">
        <v>7200</v>
      </c>
      <c r="B78" s="29"/>
      <c r="C78" s="29" t="s">
        <v>119</v>
      </c>
      <c r="D78" s="30">
        <f>D79</f>
        <v>180000</v>
      </c>
      <c r="E78" s="74">
        <f>E79</f>
        <v>180000</v>
      </c>
      <c r="F78" s="58">
        <f>IF(D78&lt;&gt;0,E78/D78*100,)</f>
        <v>100</v>
      </c>
    </row>
    <row r="79" spans="1:6" ht="15" outlineLevel="1">
      <c r="A79" s="28">
        <v>720001</v>
      </c>
      <c r="B79" s="29"/>
      <c r="C79" s="29" t="s">
        <v>120</v>
      </c>
      <c r="D79" s="30">
        <v>180000</v>
      </c>
      <c r="E79" s="74">
        <v>180000</v>
      </c>
      <c r="F79" s="58">
        <f>IF(D79&lt;&gt;0,E79/D79*100,)</f>
        <v>100</v>
      </c>
    </row>
    <row r="80" spans="1:6" ht="15" outlineLevel="2">
      <c r="A80" s="28"/>
      <c r="B80" s="29"/>
      <c r="C80" s="29"/>
      <c r="D80" s="30"/>
      <c r="E80" s="74"/>
      <c r="F80" s="59"/>
    </row>
    <row r="81" spans="1:6" ht="15" outlineLevel="2">
      <c r="A81" s="28">
        <v>721</v>
      </c>
      <c r="B81" s="29"/>
      <c r="C81" s="29" t="s">
        <v>27</v>
      </c>
      <c r="D81" s="30"/>
      <c r="E81" s="74"/>
      <c r="F81" s="59"/>
    </row>
    <row r="82" spans="1:6" ht="30" outlineLevel="2">
      <c r="A82" s="28">
        <v>722</v>
      </c>
      <c r="B82" s="29"/>
      <c r="C82" s="33" t="s">
        <v>28</v>
      </c>
      <c r="D82" s="30">
        <f>D83</f>
        <v>504000</v>
      </c>
      <c r="E82" s="74">
        <f>E83</f>
        <v>504000</v>
      </c>
      <c r="F82" s="58">
        <f>IF(D82&lt;&gt;0,E82/D82*100,)</f>
        <v>100</v>
      </c>
    </row>
    <row r="83" spans="1:6" ht="15" outlineLevel="2">
      <c r="A83" s="28">
        <v>7221</v>
      </c>
      <c r="B83" s="29"/>
      <c r="C83" s="33" t="s">
        <v>121</v>
      </c>
      <c r="D83" s="30">
        <f>D84</f>
        <v>504000</v>
      </c>
      <c r="E83" s="74">
        <f>E84</f>
        <v>504000</v>
      </c>
      <c r="F83" s="58">
        <f>IF(D83&lt;&gt;0,E83/D83*100,)</f>
        <v>100</v>
      </c>
    </row>
    <row r="84" spans="1:6" ht="15" outlineLevel="2">
      <c r="A84" s="28">
        <v>722100</v>
      </c>
      <c r="B84" s="29"/>
      <c r="C84" s="33" t="s">
        <v>121</v>
      </c>
      <c r="D84" s="30">
        <v>504000</v>
      </c>
      <c r="E84" s="74">
        <v>504000</v>
      </c>
      <c r="F84" s="58">
        <f>IF(D84&lt;&gt;0,E84/D84*100,)</f>
        <v>100</v>
      </c>
    </row>
    <row r="85" spans="1:6" ht="15" outlineLevel="2">
      <c r="A85" s="28"/>
      <c r="B85" s="29"/>
      <c r="C85" s="33"/>
      <c r="D85" s="30"/>
      <c r="E85" s="74"/>
      <c r="F85" s="59"/>
    </row>
    <row r="86" spans="1:6" ht="15.75" outlineLevel="1">
      <c r="A86" s="39">
        <v>73</v>
      </c>
      <c r="B86" s="40" t="s">
        <v>19</v>
      </c>
      <c r="C86" s="40" t="s">
        <v>29</v>
      </c>
      <c r="D86" s="41">
        <f>+D87+D92</f>
        <v>1500</v>
      </c>
      <c r="E86" s="73">
        <f>+E87+E92</f>
        <v>1500</v>
      </c>
      <c r="F86" s="57">
        <f>IF(D86&lt;&gt;0,E86/D86*100,)</f>
        <v>100</v>
      </c>
    </row>
    <row r="87" spans="1:6" ht="15">
      <c r="A87" s="28">
        <v>730</v>
      </c>
      <c r="B87" s="29"/>
      <c r="C87" s="29" t="s">
        <v>30</v>
      </c>
      <c r="D87" s="30">
        <f>D88</f>
        <v>1500</v>
      </c>
      <c r="E87" s="74">
        <f>E88</f>
        <v>1500</v>
      </c>
      <c r="F87" s="58">
        <f>IF(D87&lt;&gt;0,E87/D87*100,)</f>
        <v>100</v>
      </c>
    </row>
    <row r="88" spans="1:6" ht="15">
      <c r="A88" s="28">
        <v>7300</v>
      </c>
      <c r="B88" s="29"/>
      <c r="C88" s="29" t="s">
        <v>122</v>
      </c>
      <c r="D88" s="30">
        <f>D89</f>
        <v>1500</v>
      </c>
      <c r="E88" s="74">
        <f>E89</f>
        <v>1500</v>
      </c>
      <c r="F88" s="58">
        <f>IF(D88&lt;&gt;0,E88/D88*100,)</f>
        <v>100</v>
      </c>
    </row>
    <row r="89" spans="1:6" ht="15" outlineLevel="1">
      <c r="A89" s="28">
        <v>730000</v>
      </c>
      <c r="B89" s="29"/>
      <c r="C89" s="29" t="s">
        <v>123</v>
      </c>
      <c r="D89" s="30">
        <v>1500</v>
      </c>
      <c r="E89" s="74">
        <v>1500</v>
      </c>
      <c r="F89" s="58">
        <f>IF(D89&lt;&gt;0,E89/D89*100,)</f>
        <v>100</v>
      </c>
    </row>
    <row r="90" spans="1:6" ht="15" outlineLevel="2">
      <c r="A90" s="28"/>
      <c r="B90" s="29"/>
      <c r="C90" s="29"/>
      <c r="D90" s="30"/>
      <c r="E90" s="74"/>
      <c r="F90" s="59"/>
    </row>
    <row r="91" spans="1:6" outlineLevel="2">
      <c r="A91" s="23">
        <v>730100</v>
      </c>
      <c r="B91" s="27"/>
      <c r="C91" s="27" t="s">
        <v>31</v>
      </c>
      <c r="D91" s="31"/>
      <c r="E91" s="75"/>
      <c r="F91" s="60"/>
    </row>
    <row r="92" spans="1:6" ht="15" outlineLevel="1">
      <c r="A92" s="28">
        <v>731</v>
      </c>
      <c r="B92" s="29"/>
      <c r="C92" s="29" t="s">
        <v>14</v>
      </c>
      <c r="D92" s="30"/>
      <c r="E92" s="74"/>
      <c r="F92" s="59"/>
    </row>
    <row r="93" spans="1:6" ht="15.75">
      <c r="A93" s="39">
        <v>74</v>
      </c>
      <c r="B93" s="40" t="s">
        <v>19</v>
      </c>
      <c r="C93" s="40" t="s">
        <v>32</v>
      </c>
      <c r="D93" s="41">
        <f>+D94+D102</f>
        <v>2493499.3600000003</v>
      </c>
      <c r="E93" s="73">
        <f>+E94+E102</f>
        <v>2493499.3600000003</v>
      </c>
      <c r="F93" s="57">
        <f>IF(D93&lt;&gt;0,E93/D93*100,)</f>
        <v>100</v>
      </c>
    </row>
    <row r="94" spans="1:6" ht="30">
      <c r="A94" s="28">
        <v>740</v>
      </c>
      <c r="B94" s="29"/>
      <c r="C94" s="33" t="s">
        <v>15</v>
      </c>
      <c r="D94" s="30">
        <f>D95+D97+D99</f>
        <v>2493499.3600000003</v>
      </c>
      <c r="E94" s="74">
        <f>E95+E97+E99</f>
        <v>2493499.3600000003</v>
      </c>
      <c r="F94" s="58">
        <f>IF(D94&lt;&gt;0,E94/D94*100,)</f>
        <v>100</v>
      </c>
    </row>
    <row r="95" spans="1:6" ht="15" outlineLevel="1">
      <c r="A95" s="28">
        <v>7400</v>
      </c>
      <c r="B95" s="29"/>
      <c r="C95" s="33" t="s">
        <v>124</v>
      </c>
      <c r="D95" s="30">
        <f>D96</f>
        <v>2250176.3200000003</v>
      </c>
      <c r="E95" s="74">
        <f>E96</f>
        <v>2250176.3200000003</v>
      </c>
      <c r="F95" s="58">
        <f>IF(D95&lt;&gt;0,E95/D95*100,)</f>
        <v>100</v>
      </c>
    </row>
    <row r="96" spans="1:6" ht="15" outlineLevel="2">
      <c r="A96" s="28">
        <v>740001</v>
      </c>
      <c r="B96" s="29"/>
      <c r="C96" s="33" t="s">
        <v>125</v>
      </c>
      <c r="D96" s="30">
        <v>2250176.3200000003</v>
      </c>
      <c r="E96" s="74">
        <v>2250176.3200000003</v>
      </c>
      <c r="F96" s="58">
        <f>IF(D96&lt;&gt;0,E96/D96*100,)</f>
        <v>100</v>
      </c>
    </row>
    <row r="97" spans="1:6" ht="15" outlineLevel="1">
      <c r="A97" s="28">
        <v>7401</v>
      </c>
      <c r="B97" s="29"/>
      <c r="C97" s="33" t="s">
        <v>126</v>
      </c>
      <c r="D97" s="30">
        <f>D98</f>
        <v>211903.05</v>
      </c>
      <c r="E97" s="74">
        <f>E98</f>
        <v>211903.05</v>
      </c>
      <c r="F97" s="58">
        <f>IF(D97&lt;&gt;0,E97/D97*100,)</f>
        <v>100</v>
      </c>
    </row>
    <row r="98" spans="1:6" ht="15">
      <c r="A98" s="28">
        <v>740101</v>
      </c>
      <c r="B98" s="29"/>
      <c r="C98" s="33" t="s">
        <v>127</v>
      </c>
      <c r="D98" s="30">
        <v>211903.05</v>
      </c>
      <c r="E98" s="74">
        <v>211903.05</v>
      </c>
      <c r="F98" s="58">
        <f>IF(D98&lt;&gt;0,E98/D98*100,)</f>
        <v>100</v>
      </c>
    </row>
    <row r="99" spans="1:6" ht="15">
      <c r="A99" s="28">
        <v>7402</v>
      </c>
      <c r="B99" s="29"/>
      <c r="C99" s="33" t="s">
        <v>271</v>
      </c>
      <c r="D99" s="30">
        <f>D100</f>
        <v>31419.99</v>
      </c>
      <c r="E99" s="74">
        <f>E100</f>
        <v>31419.99</v>
      </c>
      <c r="F99" s="58">
        <f>IF(D99&lt;&gt;0,E99/D99*100,)</f>
        <v>100</v>
      </c>
    </row>
    <row r="100" spans="1:6" ht="30" outlineLevel="1">
      <c r="A100" s="28">
        <v>740201</v>
      </c>
      <c r="B100" s="29"/>
      <c r="C100" s="33" t="s">
        <v>272</v>
      </c>
      <c r="D100" s="30">
        <v>31419.99</v>
      </c>
      <c r="E100" s="74">
        <v>31419.99</v>
      </c>
      <c r="F100" s="58">
        <f>IF(D100&lt;&gt;0,E100/D100*100,)</f>
        <v>100</v>
      </c>
    </row>
    <row r="101" spans="1:6" ht="15" outlineLevel="2">
      <c r="A101" s="28"/>
      <c r="B101" s="29"/>
      <c r="C101" s="33"/>
      <c r="D101" s="30"/>
      <c r="E101" s="74"/>
      <c r="F101" s="59"/>
    </row>
    <row r="102" spans="1:6" ht="30" outlineLevel="1">
      <c r="A102" s="28">
        <v>741</v>
      </c>
      <c r="B102" s="29"/>
      <c r="C102" s="33" t="s">
        <v>80</v>
      </c>
      <c r="D102" s="30"/>
      <c r="E102" s="74"/>
      <c r="F102" s="59"/>
    </row>
    <row r="103" spans="1:6" ht="18" outlineLevel="2">
      <c r="A103" s="23" t="s">
        <v>17</v>
      </c>
      <c r="B103" s="34" t="s">
        <v>1</v>
      </c>
      <c r="C103" s="34" t="s">
        <v>33</v>
      </c>
      <c r="D103" s="42">
        <f>D104+D204+D246+D280</f>
        <v>19212659.370000001</v>
      </c>
      <c r="E103" s="76">
        <f>E104+E204+E246+E280</f>
        <v>19212659.370000001</v>
      </c>
      <c r="F103" s="61">
        <f>IF(D103&lt;&gt;0,E103/D103*100,)</f>
        <v>100</v>
      </c>
    </row>
    <row r="104" spans="1:6" ht="15.75" outlineLevel="1">
      <c r="A104" s="39">
        <v>40</v>
      </c>
      <c r="B104" s="40" t="s">
        <v>25</v>
      </c>
      <c r="C104" s="40" t="s">
        <v>34</v>
      </c>
      <c r="D104" s="41">
        <f>+D105+D122+D135+D194+D198</f>
        <v>3506626.29</v>
      </c>
      <c r="E104" s="73">
        <f>+E105+E122+E135+E194+E198</f>
        <v>3506626.29</v>
      </c>
      <c r="F104" s="57">
        <f>IF(D104&lt;&gt;0,E104/D104*100,)</f>
        <v>100</v>
      </c>
    </row>
    <row r="105" spans="1:6" ht="18" customHeight="1">
      <c r="A105" s="28">
        <v>400</v>
      </c>
      <c r="B105" s="29"/>
      <c r="C105" s="29" t="s">
        <v>35</v>
      </c>
      <c r="D105" s="32">
        <f>D106+D110+D112+D115+D117+D119</f>
        <v>1016868.1299999999</v>
      </c>
      <c r="E105" s="77">
        <f>E106+E110+E112+E115+E117+E119</f>
        <v>1016868.1299999999</v>
      </c>
      <c r="F105" s="62">
        <f>IF(D105&lt;&gt;0,E105/D105*100,)</f>
        <v>100</v>
      </c>
    </row>
    <row r="106" spans="1:6" ht="15">
      <c r="A106" s="28">
        <v>4000</v>
      </c>
      <c r="B106" s="29"/>
      <c r="C106" s="29" t="s">
        <v>128</v>
      </c>
      <c r="D106" s="32">
        <f>D107+D108+D109</f>
        <v>898012.67999999993</v>
      </c>
      <c r="E106" s="77">
        <f>E107+E108+E109</f>
        <v>898012.67999999993</v>
      </c>
      <c r="F106" s="62">
        <f>IF(D106&lt;&gt;0,E106/D106*100,)</f>
        <v>100</v>
      </c>
    </row>
    <row r="107" spans="1:6" ht="15">
      <c r="A107" s="28">
        <v>400000</v>
      </c>
      <c r="B107" s="29"/>
      <c r="C107" s="29" t="s">
        <v>129</v>
      </c>
      <c r="D107" s="32">
        <v>875634.48</v>
      </c>
      <c r="E107" s="77">
        <v>875634.48</v>
      </c>
      <c r="F107" s="62">
        <f>IF(D107&lt;&gt;0,E107/D107*100,)</f>
        <v>100</v>
      </c>
    </row>
    <row r="108" spans="1:6" ht="15.75" customHeight="1">
      <c r="A108" s="28">
        <v>400001</v>
      </c>
      <c r="B108" s="29"/>
      <c r="C108" s="29" t="s">
        <v>130</v>
      </c>
      <c r="D108" s="32">
        <v>21588.2</v>
      </c>
      <c r="E108" s="77">
        <v>21588.2</v>
      </c>
      <c r="F108" s="62">
        <f>IF(D108&lt;&gt;0,E108/D108*100,)</f>
        <v>100</v>
      </c>
    </row>
    <row r="109" spans="1:6" ht="15.75" customHeight="1" outlineLevel="1">
      <c r="A109" s="28">
        <v>400002</v>
      </c>
      <c r="B109" s="29"/>
      <c r="C109" s="29" t="s">
        <v>131</v>
      </c>
      <c r="D109" s="32">
        <v>790</v>
      </c>
      <c r="E109" s="77">
        <v>790</v>
      </c>
      <c r="F109" s="62">
        <f>IF(D109&lt;&gt;0,E109/D109*100,)</f>
        <v>100</v>
      </c>
    </row>
    <row r="110" spans="1:6" ht="15.75" customHeight="1" outlineLevel="2">
      <c r="A110" s="28">
        <v>4001</v>
      </c>
      <c r="B110" s="29"/>
      <c r="C110" s="29" t="s">
        <v>132</v>
      </c>
      <c r="D110" s="32">
        <f>D111</f>
        <v>29774</v>
      </c>
      <c r="E110" s="77">
        <f>E111</f>
        <v>29774</v>
      </c>
      <c r="F110" s="62">
        <f>IF(D110&lt;&gt;0,E110/D110*100,)</f>
        <v>100</v>
      </c>
    </row>
    <row r="111" spans="1:6" ht="15.75" customHeight="1" outlineLevel="2">
      <c r="A111" s="28">
        <v>400100</v>
      </c>
      <c r="B111" s="29"/>
      <c r="C111" s="29" t="s">
        <v>132</v>
      </c>
      <c r="D111" s="32">
        <v>29774</v>
      </c>
      <c r="E111" s="77">
        <v>29774</v>
      </c>
      <c r="F111" s="62">
        <f>IF(D111&lt;&gt;0,E111/D111*100,)</f>
        <v>100</v>
      </c>
    </row>
    <row r="112" spans="1:6" ht="15.75" customHeight="1" outlineLevel="1">
      <c r="A112" s="28">
        <v>4002</v>
      </c>
      <c r="B112" s="29"/>
      <c r="C112" s="29" t="s">
        <v>133</v>
      </c>
      <c r="D112" s="32">
        <f>D113+D114</f>
        <v>54833.95</v>
      </c>
      <c r="E112" s="77">
        <f>E113+E114</f>
        <v>54833.95</v>
      </c>
      <c r="F112" s="62">
        <f>IF(D112&lt;&gt;0,E112/D112*100,)</f>
        <v>100</v>
      </c>
    </row>
    <row r="113" spans="1:6" ht="15.75" customHeight="1" outlineLevel="2">
      <c r="A113" s="28">
        <v>400202</v>
      </c>
      <c r="B113" s="29"/>
      <c r="C113" s="29" t="s">
        <v>134</v>
      </c>
      <c r="D113" s="32">
        <v>35056.949999999997</v>
      </c>
      <c r="E113" s="77">
        <v>35056.949999999997</v>
      </c>
      <c r="F113" s="62">
        <f>IF(D113&lt;&gt;0,E113/D113*100,)</f>
        <v>100</v>
      </c>
    </row>
    <row r="114" spans="1:6" ht="15.75" customHeight="1" outlineLevel="2">
      <c r="A114" s="28">
        <v>400203</v>
      </c>
      <c r="B114" s="29"/>
      <c r="C114" s="29" t="s">
        <v>135</v>
      </c>
      <c r="D114" s="32">
        <v>19777</v>
      </c>
      <c r="E114" s="77">
        <v>19777</v>
      </c>
      <c r="F114" s="62">
        <f>IF(D114&lt;&gt;0,E114/D114*100,)</f>
        <v>100</v>
      </c>
    </row>
    <row r="115" spans="1:6" ht="15.75" customHeight="1" outlineLevel="1">
      <c r="A115" s="28">
        <v>4003</v>
      </c>
      <c r="B115" s="29"/>
      <c r="C115" s="29" t="s">
        <v>136</v>
      </c>
      <c r="D115" s="32">
        <f>D116</f>
        <v>2180</v>
      </c>
      <c r="E115" s="77">
        <f>E116</f>
        <v>2180</v>
      </c>
      <c r="F115" s="62">
        <f>IF(D115&lt;&gt;0,E115/D115*100,)</f>
        <v>100</v>
      </c>
    </row>
    <row r="116" spans="1:6" ht="15.75" customHeight="1" outlineLevel="2">
      <c r="A116" s="28">
        <v>400302</v>
      </c>
      <c r="B116" s="29"/>
      <c r="C116" s="29" t="s">
        <v>137</v>
      </c>
      <c r="D116" s="32">
        <v>2180</v>
      </c>
      <c r="E116" s="77">
        <v>2180</v>
      </c>
      <c r="F116" s="62">
        <f>IF(D116&lt;&gt;0,E116/D116*100,)</f>
        <v>100</v>
      </c>
    </row>
    <row r="117" spans="1:6" ht="15.75" customHeight="1" outlineLevel="1">
      <c r="A117" s="28">
        <v>4004</v>
      </c>
      <c r="B117" s="29"/>
      <c r="C117" s="29" t="s">
        <v>138</v>
      </c>
      <c r="D117" s="32">
        <f>D118</f>
        <v>8422.5</v>
      </c>
      <c r="E117" s="77">
        <f>E118</f>
        <v>8422.5</v>
      </c>
      <c r="F117" s="62">
        <f>IF(D117&lt;&gt;0,E117/D117*100,)</f>
        <v>100</v>
      </c>
    </row>
    <row r="118" spans="1:6" ht="15.75" customHeight="1">
      <c r="A118" s="28">
        <v>400400</v>
      </c>
      <c r="B118" s="29"/>
      <c r="C118" s="29" t="s">
        <v>138</v>
      </c>
      <c r="D118" s="32">
        <v>8422.5</v>
      </c>
      <c r="E118" s="77">
        <v>8422.5</v>
      </c>
      <c r="F118" s="62">
        <f>IF(D118&lt;&gt;0,E118/D118*100,)</f>
        <v>100</v>
      </c>
    </row>
    <row r="119" spans="1:6" ht="15">
      <c r="A119" s="28">
        <v>4009</v>
      </c>
      <c r="B119" s="29"/>
      <c r="C119" s="29" t="s">
        <v>139</v>
      </c>
      <c r="D119" s="32">
        <f>D120</f>
        <v>23645</v>
      </c>
      <c r="E119" s="77">
        <f>E120</f>
        <v>23645</v>
      </c>
      <c r="F119" s="62">
        <f>IF(D119&lt;&gt;0,E119/D119*100,)</f>
        <v>100</v>
      </c>
    </row>
    <row r="120" spans="1:6" ht="15">
      <c r="A120" s="28">
        <v>400900</v>
      </c>
      <c r="B120" s="29"/>
      <c r="C120" s="29" t="s">
        <v>140</v>
      </c>
      <c r="D120" s="32">
        <v>23645</v>
      </c>
      <c r="E120" s="77">
        <v>23645</v>
      </c>
      <c r="F120" s="62">
        <f>IF(D120&lt;&gt;0,E120/D120*100,)</f>
        <v>100</v>
      </c>
    </row>
    <row r="121" spans="1:6" ht="15">
      <c r="A121" s="28"/>
      <c r="B121" s="29"/>
      <c r="C121" s="29"/>
      <c r="D121" s="32"/>
      <c r="E121" s="77"/>
      <c r="F121" s="63"/>
    </row>
    <row r="122" spans="1:6" ht="15" outlineLevel="1">
      <c r="A122" s="28">
        <v>401</v>
      </c>
      <c r="B122" s="29"/>
      <c r="C122" s="29" t="s">
        <v>36</v>
      </c>
      <c r="D122" s="32">
        <f>D123+D125+D128+D130+D132</f>
        <v>170418.94999999998</v>
      </c>
      <c r="E122" s="77">
        <f>E123+E125+E128+E130+E132</f>
        <v>170418.94999999998</v>
      </c>
      <c r="F122" s="62">
        <f>IF(D122&lt;&gt;0,E122/D122*100,)</f>
        <v>100</v>
      </c>
    </row>
    <row r="123" spans="1:6" ht="15" outlineLevel="2">
      <c r="A123" s="28">
        <v>4010</v>
      </c>
      <c r="B123" s="29"/>
      <c r="C123" s="29" t="s">
        <v>141</v>
      </c>
      <c r="D123" s="32">
        <f>D124</f>
        <v>79814.2</v>
      </c>
      <c r="E123" s="77">
        <f>E124</f>
        <v>79814.2</v>
      </c>
      <c r="F123" s="62">
        <f>IF(D123&lt;&gt;0,E123/D123*100,)</f>
        <v>100</v>
      </c>
    </row>
    <row r="124" spans="1:6" ht="15" outlineLevel="2">
      <c r="A124" s="28">
        <v>401001</v>
      </c>
      <c r="B124" s="29"/>
      <c r="C124" s="29" t="s">
        <v>141</v>
      </c>
      <c r="D124" s="32">
        <v>79814.2</v>
      </c>
      <c r="E124" s="77">
        <v>79814.2</v>
      </c>
      <c r="F124" s="62">
        <f>IF(D124&lt;&gt;0,E124/D124*100,)</f>
        <v>100</v>
      </c>
    </row>
    <row r="125" spans="1:6" ht="15" outlineLevel="2">
      <c r="A125" s="28">
        <v>4011</v>
      </c>
      <c r="B125" s="29"/>
      <c r="C125" s="29" t="s">
        <v>142</v>
      </c>
      <c r="D125" s="32">
        <f>D126+D127</f>
        <v>63950.55</v>
      </c>
      <c r="E125" s="77">
        <f>E126+E127</f>
        <v>63950.55</v>
      </c>
      <c r="F125" s="62">
        <f>IF(D125&lt;&gt;0,E125/D125*100,)</f>
        <v>100</v>
      </c>
    </row>
    <row r="126" spans="1:6" ht="15" outlineLevel="1">
      <c r="A126" s="28">
        <v>401100</v>
      </c>
      <c r="B126" s="29"/>
      <c r="C126" s="29" t="s">
        <v>143</v>
      </c>
      <c r="D126" s="32">
        <v>59234.5</v>
      </c>
      <c r="E126" s="77">
        <v>59234.5</v>
      </c>
      <c r="F126" s="62">
        <f>IF(D126&lt;&gt;0,E126/D126*100,)</f>
        <v>100</v>
      </c>
    </row>
    <row r="127" spans="1:6" ht="15" outlineLevel="2">
      <c r="A127" s="28">
        <v>401101</v>
      </c>
      <c r="B127" s="29"/>
      <c r="C127" s="29" t="s">
        <v>144</v>
      </c>
      <c r="D127" s="32">
        <v>4716.05</v>
      </c>
      <c r="E127" s="77">
        <v>4716.05</v>
      </c>
      <c r="F127" s="62">
        <f>IF(D127&lt;&gt;0,E127/D127*100,)</f>
        <v>100</v>
      </c>
    </row>
    <row r="128" spans="1:6" ht="15" outlineLevel="1">
      <c r="A128" s="28">
        <v>4012</v>
      </c>
      <c r="B128" s="29"/>
      <c r="C128" s="29" t="s">
        <v>145</v>
      </c>
      <c r="D128" s="32">
        <f>D129</f>
        <v>551.25</v>
      </c>
      <c r="E128" s="77">
        <f>E129</f>
        <v>551.25</v>
      </c>
      <c r="F128" s="62">
        <f>IF(D128&lt;&gt;0,E128/D128*100,)</f>
        <v>100</v>
      </c>
    </row>
    <row r="129" spans="1:6" ht="15" outlineLevel="2">
      <c r="A129" s="28">
        <v>401200</v>
      </c>
      <c r="B129" s="29"/>
      <c r="C129" s="29" t="s">
        <v>145</v>
      </c>
      <c r="D129" s="32">
        <v>551.25</v>
      </c>
      <c r="E129" s="77">
        <v>551.25</v>
      </c>
      <c r="F129" s="62">
        <f>IF(D129&lt;&gt;0,E129/D129*100,)</f>
        <v>100</v>
      </c>
    </row>
    <row r="130" spans="1:6" ht="15" outlineLevel="2">
      <c r="A130" s="28">
        <v>4013</v>
      </c>
      <c r="B130" s="29"/>
      <c r="C130" s="29" t="s">
        <v>146</v>
      </c>
      <c r="D130" s="32">
        <f>D131</f>
        <v>922.65</v>
      </c>
      <c r="E130" s="77">
        <f>E131</f>
        <v>922.65</v>
      </c>
      <c r="F130" s="62">
        <f>IF(D130&lt;&gt;0,E130/D130*100,)</f>
        <v>100</v>
      </c>
    </row>
    <row r="131" spans="1:6" ht="15" outlineLevel="1">
      <c r="A131" s="28">
        <v>401300</v>
      </c>
      <c r="B131" s="29"/>
      <c r="C131" s="29" t="s">
        <v>147</v>
      </c>
      <c r="D131" s="32">
        <v>922.65</v>
      </c>
      <c r="E131" s="77">
        <v>922.65</v>
      </c>
      <c r="F131" s="62">
        <f>IF(D131&lt;&gt;0,E131/D131*100,)</f>
        <v>100</v>
      </c>
    </row>
    <row r="132" spans="1:6" ht="15" outlineLevel="2">
      <c r="A132" s="28">
        <v>4015</v>
      </c>
      <c r="B132" s="29"/>
      <c r="C132" s="29" t="s">
        <v>148</v>
      </c>
      <c r="D132" s="32">
        <f>D133</f>
        <v>25180.3</v>
      </c>
      <c r="E132" s="77">
        <f>E133</f>
        <v>25180.3</v>
      </c>
      <c r="F132" s="62">
        <f>IF(D132&lt;&gt;0,E132/D132*100,)</f>
        <v>100</v>
      </c>
    </row>
    <row r="133" spans="1:6" ht="15" outlineLevel="2">
      <c r="A133" s="28">
        <v>401500</v>
      </c>
      <c r="B133" s="29"/>
      <c r="C133" s="29" t="s">
        <v>149</v>
      </c>
      <c r="D133" s="32">
        <v>25180.3</v>
      </c>
      <c r="E133" s="77">
        <v>25180.3</v>
      </c>
      <c r="F133" s="62">
        <f>IF(D133&lt;&gt;0,E133/D133*100,)</f>
        <v>100</v>
      </c>
    </row>
    <row r="134" spans="1:6" ht="15" outlineLevel="2">
      <c r="A134" s="28"/>
      <c r="B134" s="29"/>
      <c r="C134" s="29"/>
      <c r="D134" s="32"/>
      <c r="E134" s="77"/>
      <c r="F134" s="63"/>
    </row>
    <row r="135" spans="1:6" ht="15" outlineLevel="1">
      <c r="A135" s="28">
        <v>402</v>
      </c>
      <c r="B135" s="29"/>
      <c r="C135" s="29" t="s">
        <v>37</v>
      </c>
      <c r="D135" s="30">
        <f>D136+D147+D150+D158+D164+D168+D175+D179</f>
        <v>2052739.21</v>
      </c>
      <c r="E135" s="74">
        <f>E136+E147+E150+E158+E164+E168+E175+E179</f>
        <v>2052739.21</v>
      </c>
      <c r="F135" s="58">
        <f>IF(D135&lt;&gt;0,E135/D135*100,)</f>
        <v>100</v>
      </c>
    </row>
    <row r="136" spans="1:6" ht="15" outlineLevel="2">
      <c r="A136" s="28">
        <v>4020</v>
      </c>
      <c r="B136" s="29"/>
      <c r="C136" s="29" t="s">
        <v>150</v>
      </c>
      <c r="D136" s="30">
        <f>D137+D138+D139+D140+D141+D142+D143+D144+D145+D146</f>
        <v>585218.51</v>
      </c>
      <c r="E136" s="74">
        <f>E137+E138+E139+E140+E141+E142+E143+E144+E145+E146</f>
        <v>585218.51</v>
      </c>
      <c r="F136" s="58">
        <f>IF(D136&lt;&gt;0,E136/D136*100,)</f>
        <v>100</v>
      </c>
    </row>
    <row r="137" spans="1:6" ht="15" outlineLevel="1">
      <c r="A137" s="28">
        <v>402000</v>
      </c>
      <c r="B137" s="29"/>
      <c r="C137" s="29" t="s">
        <v>151</v>
      </c>
      <c r="D137" s="30">
        <v>43776.5</v>
      </c>
      <c r="E137" s="74">
        <v>43776.5</v>
      </c>
      <c r="F137" s="58">
        <f>IF(D137&lt;&gt;0,E137/D137*100,)</f>
        <v>100</v>
      </c>
    </row>
    <row r="138" spans="1:6" ht="15" outlineLevel="2">
      <c r="A138" s="28">
        <v>402001</v>
      </c>
      <c r="B138" s="29"/>
      <c r="C138" s="29" t="s">
        <v>152</v>
      </c>
      <c r="D138" s="30">
        <v>250</v>
      </c>
      <c r="E138" s="74">
        <v>250</v>
      </c>
      <c r="F138" s="58">
        <f>IF(D138&lt;&gt;0,E138/D138*100,)</f>
        <v>100</v>
      </c>
    </row>
    <row r="139" spans="1:6" ht="15" outlineLevel="2">
      <c r="A139" s="28">
        <v>402002</v>
      </c>
      <c r="B139" s="29"/>
      <c r="C139" s="29" t="s">
        <v>153</v>
      </c>
      <c r="D139" s="30">
        <v>1700</v>
      </c>
      <c r="E139" s="74">
        <v>1700</v>
      </c>
      <c r="F139" s="58">
        <f>IF(D139&lt;&gt;0,E139/D139*100,)</f>
        <v>100</v>
      </c>
    </row>
    <row r="140" spans="1:6" ht="15" outlineLevel="2">
      <c r="A140" s="28">
        <v>402003</v>
      </c>
      <c r="B140" s="29"/>
      <c r="C140" s="29" t="s">
        <v>154</v>
      </c>
      <c r="D140" s="30">
        <v>112109.46</v>
      </c>
      <c r="E140" s="74">
        <v>112109.46</v>
      </c>
      <c r="F140" s="58">
        <f>IF(D140&lt;&gt;0,E140/D140*100,)</f>
        <v>100</v>
      </c>
    </row>
    <row r="141" spans="1:6" ht="15" outlineLevel="1">
      <c r="A141" s="28">
        <v>402004</v>
      </c>
      <c r="B141" s="29"/>
      <c r="C141" s="29" t="s">
        <v>155</v>
      </c>
      <c r="D141" s="30">
        <v>19530</v>
      </c>
      <c r="E141" s="74">
        <v>19530</v>
      </c>
      <c r="F141" s="58">
        <f>IF(D141&lt;&gt;0,E141/D141*100,)</f>
        <v>100</v>
      </c>
    </row>
    <row r="142" spans="1:6" ht="15">
      <c r="A142" s="28">
        <v>402006</v>
      </c>
      <c r="B142" s="29"/>
      <c r="C142" s="29" t="s">
        <v>156</v>
      </c>
      <c r="D142" s="30">
        <v>18740</v>
      </c>
      <c r="E142" s="74">
        <v>18740</v>
      </c>
      <c r="F142" s="58">
        <f>IF(D142&lt;&gt;0,E142/D142*100,)</f>
        <v>100</v>
      </c>
    </row>
    <row r="143" spans="1:6" ht="15" outlineLevel="1">
      <c r="A143" s="28">
        <v>402007</v>
      </c>
      <c r="B143" s="29"/>
      <c r="C143" s="29" t="s">
        <v>157</v>
      </c>
      <c r="D143" s="30">
        <v>2258.61</v>
      </c>
      <c r="E143" s="74">
        <v>2258.61</v>
      </c>
      <c r="F143" s="58">
        <f>IF(D143&lt;&gt;0,E143/D143*100,)</f>
        <v>100</v>
      </c>
    </row>
    <row r="144" spans="1:6" ht="15" outlineLevel="2">
      <c r="A144" s="28">
        <v>402008</v>
      </c>
      <c r="B144" s="29"/>
      <c r="C144" s="29" t="s">
        <v>158</v>
      </c>
      <c r="D144" s="30">
        <v>23900</v>
      </c>
      <c r="E144" s="74">
        <v>23900</v>
      </c>
      <c r="F144" s="58">
        <f>IF(D144&lt;&gt;0,E144/D144*100,)</f>
        <v>100</v>
      </c>
    </row>
    <row r="145" spans="1:6" ht="15" outlineLevel="1">
      <c r="A145" s="28">
        <v>402009</v>
      </c>
      <c r="B145" s="29"/>
      <c r="C145" s="29" t="s">
        <v>159</v>
      </c>
      <c r="D145" s="30">
        <v>58125.89</v>
      </c>
      <c r="E145" s="74">
        <v>58125.89</v>
      </c>
      <c r="F145" s="58">
        <f>IF(D145&lt;&gt;0,E145/D145*100,)</f>
        <v>100</v>
      </c>
    </row>
    <row r="146" spans="1:6" ht="15" outlineLevel="2">
      <c r="A146" s="28">
        <v>402099</v>
      </c>
      <c r="B146" s="29"/>
      <c r="C146" s="29" t="s">
        <v>160</v>
      </c>
      <c r="D146" s="30">
        <v>304828.05</v>
      </c>
      <c r="E146" s="74">
        <v>304828.05</v>
      </c>
      <c r="F146" s="58">
        <f>IF(D146&lt;&gt;0,E146/D146*100,)</f>
        <v>100</v>
      </c>
    </row>
    <row r="147" spans="1:6" ht="15" outlineLevel="2">
      <c r="A147" s="28">
        <v>4021</v>
      </c>
      <c r="B147" s="29"/>
      <c r="C147" s="29" t="s">
        <v>161</v>
      </c>
      <c r="D147" s="30">
        <f>D148+D149</f>
        <v>300</v>
      </c>
      <c r="E147" s="74">
        <f>E148+E149</f>
        <v>300</v>
      </c>
      <c r="F147" s="58">
        <f>IF(D147&lt;&gt;0,E147/D147*100,)</f>
        <v>100</v>
      </c>
    </row>
    <row r="148" spans="1:6" ht="15" outlineLevel="1">
      <c r="A148" s="28">
        <v>402100</v>
      </c>
      <c r="B148" s="29"/>
      <c r="C148" s="29" t="s">
        <v>277</v>
      </c>
      <c r="D148" s="30">
        <v>200</v>
      </c>
      <c r="E148" s="74">
        <v>200</v>
      </c>
      <c r="F148" s="58">
        <f>IF(D148&lt;&gt;0,E148/D148*100,)</f>
        <v>100</v>
      </c>
    </row>
    <row r="149" spans="1:6" ht="15" outlineLevel="2">
      <c r="A149" s="28">
        <v>402108</v>
      </c>
      <c r="B149" s="29"/>
      <c r="C149" s="29" t="s">
        <v>162</v>
      </c>
      <c r="D149" s="30">
        <v>100</v>
      </c>
      <c r="E149" s="74">
        <v>100</v>
      </c>
      <c r="F149" s="58">
        <f>IF(D149&lt;&gt;0,E149/D149*100,)</f>
        <v>100</v>
      </c>
    </row>
    <row r="150" spans="1:6" ht="15" outlineLevel="1">
      <c r="A150" s="28">
        <v>4022</v>
      </c>
      <c r="B150" s="29"/>
      <c r="C150" s="29" t="s">
        <v>163</v>
      </c>
      <c r="D150" s="30">
        <f>D151+D152+D153+D154+D155+D156+D157</f>
        <v>284002.92</v>
      </c>
      <c r="E150" s="74">
        <f>E151+E152+E153+E154+E155+E156+E157</f>
        <v>284002.92</v>
      </c>
      <c r="F150" s="58">
        <f>IF(D150&lt;&gt;0,E150/D150*100,)</f>
        <v>100</v>
      </c>
    </row>
    <row r="151" spans="1:6" ht="15" outlineLevel="2">
      <c r="A151" s="28">
        <v>402200</v>
      </c>
      <c r="B151" s="29"/>
      <c r="C151" s="29" t="s">
        <v>164</v>
      </c>
      <c r="D151" s="30">
        <v>138638.57999999999</v>
      </c>
      <c r="E151" s="74">
        <v>138638.57999999999</v>
      </c>
      <c r="F151" s="58">
        <f>IF(D151&lt;&gt;0,E151/D151*100,)</f>
        <v>100</v>
      </c>
    </row>
    <row r="152" spans="1:6" ht="15" outlineLevel="1">
      <c r="A152" s="28">
        <v>402201</v>
      </c>
      <c r="B152" s="29"/>
      <c r="C152" s="29" t="s">
        <v>165</v>
      </c>
      <c r="D152" s="30">
        <v>54936.189999999995</v>
      </c>
      <c r="E152" s="74">
        <v>54936.189999999995</v>
      </c>
      <c r="F152" s="58">
        <f>IF(D152&lt;&gt;0,E152/D152*100,)</f>
        <v>100</v>
      </c>
    </row>
    <row r="153" spans="1:6" ht="15" outlineLevel="2">
      <c r="A153" s="28">
        <v>402203</v>
      </c>
      <c r="B153" s="29"/>
      <c r="C153" s="29" t="s">
        <v>166</v>
      </c>
      <c r="D153" s="30">
        <v>35550.080000000002</v>
      </c>
      <c r="E153" s="74">
        <v>35550.080000000002</v>
      </c>
      <c r="F153" s="58">
        <f>IF(D153&lt;&gt;0,E153/D153*100,)</f>
        <v>100</v>
      </c>
    </row>
    <row r="154" spans="1:6" ht="15" outlineLevel="1">
      <c r="A154" s="28">
        <v>402204</v>
      </c>
      <c r="B154" s="29"/>
      <c r="C154" s="29" t="s">
        <v>167</v>
      </c>
      <c r="D154" s="30">
        <v>8423.2000000000007</v>
      </c>
      <c r="E154" s="74">
        <v>8423.2000000000007</v>
      </c>
      <c r="F154" s="58">
        <f>IF(D154&lt;&gt;0,E154/D154*100,)</f>
        <v>100</v>
      </c>
    </row>
    <row r="155" spans="1:6" ht="15">
      <c r="A155" s="28">
        <v>402205</v>
      </c>
      <c r="B155" s="29"/>
      <c r="C155" s="29" t="s">
        <v>168</v>
      </c>
      <c r="D155" s="30">
        <v>27544.87</v>
      </c>
      <c r="E155" s="74">
        <v>27544.87</v>
      </c>
      <c r="F155" s="58">
        <f>IF(D155&lt;&gt;0,E155/D155*100,)</f>
        <v>100</v>
      </c>
    </row>
    <row r="156" spans="1:6" ht="15" outlineLevel="1">
      <c r="A156" s="28">
        <v>402206</v>
      </c>
      <c r="B156" s="29"/>
      <c r="C156" s="29" t="s">
        <v>169</v>
      </c>
      <c r="D156" s="30">
        <v>15610</v>
      </c>
      <c r="E156" s="74">
        <v>15610</v>
      </c>
      <c r="F156" s="58">
        <f>IF(D156&lt;&gt;0,E156/D156*100,)</f>
        <v>100</v>
      </c>
    </row>
    <row r="157" spans="1:6" ht="15" outlineLevel="2">
      <c r="A157" s="28">
        <v>402299</v>
      </c>
      <c r="B157" s="29"/>
      <c r="C157" s="29" t="s">
        <v>170</v>
      </c>
      <c r="D157" s="30">
        <v>3300</v>
      </c>
      <c r="E157" s="74">
        <v>3300</v>
      </c>
      <c r="F157" s="58">
        <f>IF(D157&lt;&gt;0,E157/D157*100,)</f>
        <v>100</v>
      </c>
    </row>
    <row r="158" spans="1:6" ht="15" outlineLevel="2">
      <c r="A158" s="28">
        <v>4023</v>
      </c>
      <c r="B158" s="29"/>
      <c r="C158" s="29" t="s">
        <v>171</v>
      </c>
      <c r="D158" s="30">
        <f>D159+D160+D161+D162+D163</f>
        <v>20549.91</v>
      </c>
      <c r="E158" s="74">
        <f>E159+E160+E161+E162+E163</f>
        <v>20549.91</v>
      </c>
      <c r="F158" s="58">
        <f>IF(D158&lt;&gt;0,E158/D158*100,)</f>
        <v>100</v>
      </c>
    </row>
    <row r="159" spans="1:6" ht="15" outlineLevel="2">
      <c r="A159" s="28">
        <v>402300</v>
      </c>
      <c r="B159" s="29"/>
      <c r="C159" s="29" t="s">
        <v>172</v>
      </c>
      <c r="D159" s="30">
        <v>8000</v>
      </c>
      <c r="E159" s="74">
        <v>8000</v>
      </c>
      <c r="F159" s="58">
        <f>IF(D159&lt;&gt;0,E159/D159*100,)</f>
        <v>100</v>
      </c>
    </row>
    <row r="160" spans="1:6" ht="15" outlineLevel="2">
      <c r="A160" s="28">
        <v>402301</v>
      </c>
      <c r="B160" s="29"/>
      <c r="C160" s="29" t="s">
        <v>173</v>
      </c>
      <c r="D160" s="30">
        <v>2500</v>
      </c>
      <c r="E160" s="74">
        <v>2500</v>
      </c>
      <c r="F160" s="58">
        <f>IF(D160&lt;&gt;0,E160/D160*100,)</f>
        <v>100</v>
      </c>
    </row>
    <row r="161" spans="1:6" ht="15" outlineLevel="2">
      <c r="A161" s="28">
        <v>402302</v>
      </c>
      <c r="B161" s="29"/>
      <c r="C161" s="29" t="s">
        <v>174</v>
      </c>
      <c r="D161" s="30">
        <v>3600</v>
      </c>
      <c r="E161" s="74">
        <v>3600</v>
      </c>
      <c r="F161" s="58">
        <f>IF(D161&lt;&gt;0,E161/D161*100,)</f>
        <v>100</v>
      </c>
    </row>
    <row r="162" spans="1:6" ht="15" outlineLevel="2">
      <c r="A162" s="28">
        <v>402304</v>
      </c>
      <c r="B162" s="29"/>
      <c r="C162" s="29" t="s">
        <v>175</v>
      </c>
      <c r="D162" s="30">
        <v>900</v>
      </c>
      <c r="E162" s="74">
        <v>900</v>
      </c>
      <c r="F162" s="58">
        <f>IF(D162&lt;&gt;0,E162/D162*100,)</f>
        <v>100</v>
      </c>
    </row>
    <row r="163" spans="1:6" ht="15" outlineLevel="2">
      <c r="A163" s="28">
        <v>402305</v>
      </c>
      <c r="B163" s="29"/>
      <c r="C163" s="29" t="s">
        <v>176</v>
      </c>
      <c r="D163" s="30">
        <v>5549.91</v>
      </c>
      <c r="E163" s="74">
        <v>5549.91</v>
      </c>
      <c r="F163" s="58">
        <f>IF(D163&lt;&gt;0,E163/D163*100,)</f>
        <v>100</v>
      </c>
    </row>
    <row r="164" spans="1:6" ht="15" outlineLevel="2">
      <c r="A164" s="28">
        <v>4024</v>
      </c>
      <c r="B164" s="29"/>
      <c r="C164" s="29" t="s">
        <v>177</v>
      </c>
      <c r="D164" s="30">
        <f>D165+D166+D167</f>
        <v>1300</v>
      </c>
      <c r="E164" s="74">
        <f>E165+E166+E167</f>
        <v>1300</v>
      </c>
      <c r="F164" s="58">
        <f>IF(D164&lt;&gt;0,E164/D164*100,)</f>
        <v>100</v>
      </c>
    </row>
    <row r="165" spans="1:6" ht="15" outlineLevel="2">
      <c r="A165" s="28">
        <v>402400</v>
      </c>
      <c r="B165" s="29"/>
      <c r="C165" s="29" t="s">
        <v>178</v>
      </c>
      <c r="D165" s="30">
        <v>500</v>
      </c>
      <c r="E165" s="74">
        <v>500</v>
      </c>
      <c r="F165" s="58">
        <f>IF(D165&lt;&gt;0,E165/D165*100,)</f>
        <v>100</v>
      </c>
    </row>
    <row r="166" spans="1:6" ht="15" outlineLevel="2">
      <c r="A166" s="28">
        <v>402402</v>
      </c>
      <c r="B166" s="29"/>
      <c r="C166" s="29" t="s">
        <v>179</v>
      </c>
      <c r="D166" s="30">
        <v>600</v>
      </c>
      <c r="E166" s="74">
        <v>600</v>
      </c>
      <c r="F166" s="58">
        <f>IF(D166&lt;&gt;0,E166/D166*100,)</f>
        <v>100</v>
      </c>
    </row>
    <row r="167" spans="1:6" ht="15" outlineLevel="1">
      <c r="A167" s="28">
        <v>402403</v>
      </c>
      <c r="B167" s="29"/>
      <c r="C167" s="29" t="s">
        <v>180</v>
      </c>
      <c r="D167" s="30">
        <v>200</v>
      </c>
      <c r="E167" s="74">
        <v>200</v>
      </c>
      <c r="F167" s="58">
        <f>IF(D167&lt;&gt;0,E167/D167*100,)</f>
        <v>100</v>
      </c>
    </row>
    <row r="168" spans="1:6" ht="15" outlineLevel="2">
      <c r="A168" s="28">
        <v>4025</v>
      </c>
      <c r="B168" s="29"/>
      <c r="C168" s="29" t="s">
        <v>181</v>
      </c>
      <c r="D168" s="30">
        <f>D169+D170+D171+D172+D173+D174</f>
        <v>528674.56999999995</v>
      </c>
      <c r="E168" s="74">
        <f>E169+E170+E171+E172+E173+E174</f>
        <v>528674.56999999995</v>
      </c>
      <c r="F168" s="58">
        <f>IF(D168&lt;&gt;0,E168/D168*100,)</f>
        <v>100</v>
      </c>
    </row>
    <row r="169" spans="1:6" ht="15" outlineLevel="2">
      <c r="A169" s="28">
        <v>402500</v>
      </c>
      <c r="B169" s="29"/>
      <c r="C169" s="29" t="s">
        <v>182</v>
      </c>
      <c r="D169" s="30">
        <v>40786.539999999994</v>
      </c>
      <c r="E169" s="74">
        <v>40786.539999999994</v>
      </c>
      <c r="F169" s="58">
        <f>IF(D169&lt;&gt;0,E169/D169*100,)</f>
        <v>100</v>
      </c>
    </row>
    <row r="170" spans="1:6" ht="15" outlineLevel="1">
      <c r="A170" s="28">
        <v>402503</v>
      </c>
      <c r="B170" s="29"/>
      <c r="C170" s="29" t="s">
        <v>183</v>
      </c>
      <c r="D170" s="30">
        <v>412216.54</v>
      </c>
      <c r="E170" s="74">
        <v>412216.54</v>
      </c>
      <c r="F170" s="58">
        <f>IF(D170&lt;&gt;0,E170/D170*100,)</f>
        <v>100</v>
      </c>
    </row>
    <row r="171" spans="1:6" ht="15" outlineLevel="2">
      <c r="A171" s="28">
        <v>402504</v>
      </c>
      <c r="B171" s="29"/>
      <c r="C171" s="29" t="s">
        <v>184</v>
      </c>
      <c r="D171" s="30">
        <v>22498.120000000003</v>
      </c>
      <c r="E171" s="74">
        <v>22498.120000000003</v>
      </c>
      <c r="F171" s="58">
        <f>IF(D171&lt;&gt;0,E171/D171*100,)</f>
        <v>100</v>
      </c>
    </row>
    <row r="172" spans="1:6" ht="15" outlineLevel="2">
      <c r="A172" s="28">
        <v>402510</v>
      </c>
      <c r="B172" s="29"/>
      <c r="C172" s="29" t="s">
        <v>185</v>
      </c>
      <c r="D172" s="30">
        <v>28000</v>
      </c>
      <c r="E172" s="74">
        <v>28000</v>
      </c>
      <c r="F172" s="58">
        <f>IF(D172&lt;&gt;0,E172/D172*100,)</f>
        <v>100</v>
      </c>
    </row>
    <row r="173" spans="1:6" ht="15" outlineLevel="2">
      <c r="A173" s="28">
        <v>402511</v>
      </c>
      <c r="B173" s="29"/>
      <c r="C173" s="29" t="s">
        <v>186</v>
      </c>
      <c r="D173" s="30">
        <v>3603.12</v>
      </c>
      <c r="E173" s="74">
        <v>3603.12</v>
      </c>
      <c r="F173" s="58">
        <f>IF(D173&lt;&gt;0,E173/D173*100,)</f>
        <v>100</v>
      </c>
    </row>
    <row r="174" spans="1:6" ht="15" outlineLevel="2">
      <c r="A174" s="28">
        <v>402599</v>
      </c>
      <c r="B174" s="29"/>
      <c r="C174" s="29" t="s">
        <v>187</v>
      </c>
      <c r="D174" s="30">
        <v>21570.25</v>
      </c>
      <c r="E174" s="74">
        <v>21570.25</v>
      </c>
      <c r="F174" s="58">
        <f>IF(D174&lt;&gt;0,E174/D174*100,)</f>
        <v>100</v>
      </c>
    </row>
    <row r="175" spans="1:6" ht="15" outlineLevel="2">
      <c r="A175" s="28">
        <v>4026</v>
      </c>
      <c r="B175" s="29"/>
      <c r="C175" s="29" t="s">
        <v>188</v>
      </c>
      <c r="D175" s="30">
        <f>D176+D177+D178</f>
        <v>2070.77</v>
      </c>
      <c r="E175" s="74">
        <f>E176+E177+E178</f>
        <v>2070.77</v>
      </c>
      <c r="F175" s="58">
        <f>IF(D175&lt;&gt;0,E175/D175*100,)</f>
        <v>100</v>
      </c>
    </row>
    <row r="176" spans="1:6" ht="15" outlineLevel="2">
      <c r="A176" s="28">
        <v>402603</v>
      </c>
      <c r="B176" s="29"/>
      <c r="C176" s="29" t="s">
        <v>189</v>
      </c>
      <c r="D176" s="30">
        <v>1150</v>
      </c>
      <c r="E176" s="74">
        <v>1150</v>
      </c>
      <c r="F176" s="58">
        <f>IF(D176&lt;&gt;0,E176/D176*100,)</f>
        <v>100</v>
      </c>
    </row>
    <row r="177" spans="1:6" ht="15" outlineLevel="2">
      <c r="A177" s="28">
        <v>402605</v>
      </c>
      <c r="B177" s="29"/>
      <c r="C177" s="29" t="s">
        <v>190</v>
      </c>
      <c r="D177" s="30">
        <v>210.76999999999998</v>
      </c>
      <c r="E177" s="74">
        <v>210.76999999999998</v>
      </c>
      <c r="F177" s="58">
        <f>IF(D177&lt;&gt;0,E177/D177*100,)</f>
        <v>100</v>
      </c>
    </row>
    <row r="178" spans="1:6" ht="15" outlineLevel="1">
      <c r="A178" s="28">
        <v>402699</v>
      </c>
      <c r="B178" s="29"/>
      <c r="C178" s="29" t="s">
        <v>265</v>
      </c>
      <c r="D178" s="30">
        <v>710</v>
      </c>
      <c r="E178" s="74">
        <v>710</v>
      </c>
      <c r="F178" s="58">
        <f>IF(D178&lt;&gt;0,E178/D178*100,)</f>
        <v>100</v>
      </c>
    </row>
    <row r="179" spans="1:6" ht="15" outlineLevel="2">
      <c r="A179" s="28">
        <v>4029</v>
      </c>
      <c r="B179" s="29"/>
      <c r="C179" s="29" t="s">
        <v>191</v>
      </c>
      <c r="D179" s="30">
        <f>D180+D181+D182+D183+D184+D185+D186+D187+D188+D189+D190+D191+D192</f>
        <v>630622.53</v>
      </c>
      <c r="E179" s="74">
        <f>E180+E181+E182+E183+E184+E185+E186+E187+E188+E189+E190+E191+E192</f>
        <v>630622.53</v>
      </c>
      <c r="F179" s="58">
        <f>IF(D179&lt;&gt;0,E179/D179*100,)</f>
        <v>100</v>
      </c>
    </row>
    <row r="180" spans="1:6" ht="15" outlineLevel="2">
      <c r="A180" s="28">
        <v>402900</v>
      </c>
      <c r="B180" s="29"/>
      <c r="C180" s="29" t="s">
        <v>192</v>
      </c>
      <c r="D180" s="30">
        <v>7000</v>
      </c>
      <c r="E180" s="74">
        <v>7000</v>
      </c>
      <c r="F180" s="58">
        <f>IF(D180&lt;&gt;0,E180/D180*100,)</f>
        <v>100</v>
      </c>
    </row>
    <row r="181" spans="1:6" ht="15" outlineLevel="2">
      <c r="A181" s="28">
        <v>402901</v>
      </c>
      <c r="B181" s="29"/>
      <c r="C181" s="29" t="s">
        <v>193</v>
      </c>
      <c r="D181" s="30">
        <v>2318.04</v>
      </c>
      <c r="E181" s="74">
        <v>2318.04</v>
      </c>
      <c r="F181" s="58">
        <f>IF(D181&lt;&gt;0,E181/D181*100,)</f>
        <v>100</v>
      </c>
    </row>
    <row r="182" spans="1:6" ht="15" outlineLevel="2">
      <c r="A182" s="28">
        <v>402902</v>
      </c>
      <c r="B182" s="29"/>
      <c r="C182" s="29" t="s">
        <v>194</v>
      </c>
      <c r="D182" s="30">
        <v>15034.73</v>
      </c>
      <c r="E182" s="74">
        <v>15034.73</v>
      </c>
      <c r="F182" s="58">
        <f>IF(D182&lt;&gt;0,E182/D182*100,)</f>
        <v>100</v>
      </c>
    </row>
    <row r="183" spans="1:6" ht="15" outlineLevel="2">
      <c r="A183" s="28">
        <v>402903</v>
      </c>
      <c r="B183" s="29"/>
      <c r="C183" s="29" t="s">
        <v>195</v>
      </c>
      <c r="D183" s="30">
        <v>14300</v>
      </c>
      <c r="E183" s="74">
        <v>14300</v>
      </c>
      <c r="F183" s="58">
        <f>IF(D183&lt;&gt;0,E183/D183*100,)</f>
        <v>100</v>
      </c>
    </row>
    <row r="184" spans="1:6" ht="15" outlineLevel="2">
      <c r="A184" s="28">
        <v>402905</v>
      </c>
      <c r="B184" s="29"/>
      <c r="C184" s="29" t="s">
        <v>196</v>
      </c>
      <c r="D184" s="30">
        <v>132200</v>
      </c>
      <c r="E184" s="74">
        <v>132200</v>
      </c>
      <c r="F184" s="58">
        <f>IF(D184&lt;&gt;0,E184/D184*100,)</f>
        <v>100</v>
      </c>
    </row>
    <row r="185" spans="1:6" ht="15" outlineLevel="1">
      <c r="A185" s="28">
        <v>402907</v>
      </c>
      <c r="B185" s="29"/>
      <c r="C185" s="29" t="s">
        <v>197</v>
      </c>
      <c r="D185" s="30">
        <v>9218.85</v>
      </c>
      <c r="E185" s="74">
        <v>9218.85</v>
      </c>
      <c r="F185" s="58">
        <f>IF(D185&lt;&gt;0,E185/D185*100,)</f>
        <v>100</v>
      </c>
    </row>
    <row r="186" spans="1:6" ht="15" outlineLevel="2">
      <c r="A186" s="28">
        <v>402909</v>
      </c>
      <c r="B186" s="29"/>
      <c r="C186" s="29" t="s">
        <v>266</v>
      </c>
      <c r="D186" s="30">
        <v>973.2</v>
      </c>
      <c r="E186" s="74">
        <v>973.2</v>
      </c>
      <c r="F186" s="58">
        <f>IF(D186&lt;&gt;0,E186/D186*100,)</f>
        <v>100</v>
      </c>
    </row>
    <row r="187" spans="1:6" ht="15" outlineLevel="2">
      <c r="A187" s="28">
        <v>402912</v>
      </c>
      <c r="B187" s="29"/>
      <c r="C187" s="29" t="s">
        <v>198</v>
      </c>
      <c r="D187" s="30">
        <v>1824</v>
      </c>
      <c r="E187" s="74">
        <v>1824</v>
      </c>
      <c r="F187" s="58">
        <f>IF(D187&lt;&gt;0,E187/D187*100,)</f>
        <v>100</v>
      </c>
    </row>
    <row r="188" spans="1:6" ht="15" outlineLevel="2">
      <c r="A188" s="28">
        <v>402920</v>
      </c>
      <c r="B188" s="29"/>
      <c r="C188" s="29" t="s">
        <v>199</v>
      </c>
      <c r="D188" s="30">
        <v>55100</v>
      </c>
      <c r="E188" s="74">
        <v>55100</v>
      </c>
      <c r="F188" s="58">
        <f>IF(D188&lt;&gt;0,E188/D188*100,)</f>
        <v>100</v>
      </c>
    </row>
    <row r="189" spans="1:6" ht="15" outlineLevel="2">
      <c r="A189" s="28">
        <v>402930</v>
      </c>
      <c r="B189" s="29"/>
      <c r="C189" s="29" t="s">
        <v>200</v>
      </c>
      <c r="D189" s="30">
        <v>8774.0400000000009</v>
      </c>
      <c r="E189" s="74">
        <v>8774.0400000000009</v>
      </c>
      <c r="F189" s="58">
        <f>IF(D189&lt;&gt;0,E189/D189*100,)</f>
        <v>100</v>
      </c>
    </row>
    <row r="190" spans="1:6" ht="15" outlineLevel="2">
      <c r="A190" s="28">
        <v>402931</v>
      </c>
      <c r="B190" s="29"/>
      <c r="C190" s="29" t="s">
        <v>201</v>
      </c>
      <c r="D190" s="30">
        <v>674.96</v>
      </c>
      <c r="E190" s="74">
        <v>674.96</v>
      </c>
      <c r="F190" s="58">
        <f>IF(D190&lt;&gt;0,E190/D190*100,)</f>
        <v>100</v>
      </c>
    </row>
    <row r="191" spans="1:6" ht="15" outlineLevel="1">
      <c r="A191" s="28">
        <v>402932</v>
      </c>
      <c r="B191" s="29"/>
      <c r="C191" s="29" t="s">
        <v>202</v>
      </c>
      <c r="D191" s="30">
        <v>2000</v>
      </c>
      <c r="E191" s="74">
        <v>2000</v>
      </c>
      <c r="F191" s="58">
        <f>IF(D191&lt;&gt;0,E191/D191*100,)</f>
        <v>100</v>
      </c>
    </row>
    <row r="192" spans="1:6" ht="15" outlineLevel="2">
      <c r="A192" s="28">
        <v>402999</v>
      </c>
      <c r="B192" s="29"/>
      <c r="C192" s="29" t="s">
        <v>191</v>
      </c>
      <c r="D192" s="30">
        <v>381204.70999999996</v>
      </c>
      <c r="E192" s="74">
        <v>381204.70999999996</v>
      </c>
      <c r="F192" s="58">
        <f>IF(D192&lt;&gt;0,E192/D192*100,)</f>
        <v>100</v>
      </c>
    </row>
    <row r="193" spans="1:6" ht="15" outlineLevel="2">
      <c r="A193" s="28"/>
      <c r="B193" s="29"/>
      <c r="C193" s="29"/>
      <c r="D193" s="30"/>
      <c r="E193" s="74"/>
      <c r="F193" s="59"/>
    </row>
    <row r="194" spans="1:6" ht="15" outlineLevel="2">
      <c r="A194" s="28">
        <v>403</v>
      </c>
      <c r="B194" s="29"/>
      <c r="C194" s="29" t="s">
        <v>38</v>
      </c>
      <c r="D194" s="30">
        <f>D195</f>
        <v>95000</v>
      </c>
      <c r="E194" s="74">
        <f>E195</f>
        <v>95000</v>
      </c>
      <c r="F194" s="58">
        <f>IF(D194&lt;&gt;0,E194/D194*100,)</f>
        <v>100</v>
      </c>
    </row>
    <row r="195" spans="1:6" ht="15" outlineLevel="2">
      <c r="A195" s="28">
        <v>4031</v>
      </c>
      <c r="B195" s="29"/>
      <c r="C195" s="29" t="s">
        <v>203</v>
      </c>
      <c r="D195" s="30">
        <f>D196</f>
        <v>95000</v>
      </c>
      <c r="E195" s="74">
        <f>E196</f>
        <v>95000</v>
      </c>
      <c r="F195" s="58">
        <f>IF(D195&lt;&gt;0,E195/D195*100,)</f>
        <v>100</v>
      </c>
    </row>
    <row r="196" spans="1:6" ht="15" outlineLevel="2">
      <c r="A196" s="28">
        <v>403101</v>
      </c>
      <c r="B196" s="29"/>
      <c r="C196" s="29" t="s">
        <v>204</v>
      </c>
      <c r="D196" s="30">
        <v>95000</v>
      </c>
      <c r="E196" s="74">
        <v>95000</v>
      </c>
      <c r="F196" s="58">
        <f>IF(D196&lt;&gt;0,E196/D196*100,)</f>
        <v>100</v>
      </c>
    </row>
    <row r="197" spans="1:6" ht="15" outlineLevel="2">
      <c r="A197" s="28"/>
      <c r="B197" s="29"/>
      <c r="C197" s="29"/>
      <c r="D197" s="30"/>
      <c r="E197" s="74"/>
      <c r="F197" s="59"/>
    </row>
    <row r="198" spans="1:6" ht="15" outlineLevel="2">
      <c r="A198" s="28">
        <v>409</v>
      </c>
      <c r="B198" s="29"/>
      <c r="C198" s="29" t="s">
        <v>39</v>
      </c>
      <c r="D198" s="32">
        <f>D199+D201</f>
        <v>171600</v>
      </c>
      <c r="E198" s="77">
        <f>E199+E201</f>
        <v>171600</v>
      </c>
      <c r="F198" s="62">
        <f>IF(D198&lt;&gt;0,E198/D198*100,)</f>
        <v>100</v>
      </c>
    </row>
    <row r="199" spans="1:6" ht="15" outlineLevel="1">
      <c r="A199" s="28">
        <v>4090</v>
      </c>
      <c r="B199" s="29"/>
      <c r="C199" s="29" t="s">
        <v>205</v>
      </c>
      <c r="D199" s="32">
        <f>D200</f>
        <v>140000</v>
      </c>
      <c r="E199" s="77">
        <f>E200</f>
        <v>140000</v>
      </c>
      <c r="F199" s="62">
        <f>IF(D199&lt;&gt;0,E199/D199*100,)</f>
        <v>100</v>
      </c>
    </row>
    <row r="200" spans="1:6" ht="15" outlineLevel="2">
      <c r="A200" s="28">
        <v>409000</v>
      </c>
      <c r="B200" s="29"/>
      <c r="C200" s="29" t="s">
        <v>205</v>
      </c>
      <c r="D200" s="32">
        <v>140000</v>
      </c>
      <c r="E200" s="77">
        <v>140000</v>
      </c>
      <c r="F200" s="62">
        <f>IF(D200&lt;&gt;0,E200/D200*100,)</f>
        <v>100</v>
      </c>
    </row>
    <row r="201" spans="1:6" ht="15" outlineLevel="2">
      <c r="A201" s="28">
        <v>4093</v>
      </c>
      <c r="B201" s="29"/>
      <c r="C201" s="29" t="s">
        <v>206</v>
      </c>
      <c r="D201" s="32">
        <f>D202</f>
        <v>31600</v>
      </c>
      <c r="E201" s="77">
        <f>E202</f>
        <v>31600</v>
      </c>
      <c r="F201" s="62">
        <f>IF(D201&lt;&gt;0,E201/D201*100,)</f>
        <v>100</v>
      </c>
    </row>
    <row r="202" spans="1:6" ht="15" outlineLevel="2">
      <c r="A202" s="28">
        <v>409300</v>
      </c>
      <c r="B202" s="29"/>
      <c r="C202" s="29" t="s">
        <v>207</v>
      </c>
      <c r="D202" s="32">
        <v>31600</v>
      </c>
      <c r="E202" s="77">
        <v>31600</v>
      </c>
      <c r="F202" s="62">
        <f>IF(D202&lt;&gt;0,E202/D202*100,)</f>
        <v>100</v>
      </c>
    </row>
    <row r="203" spans="1:6" ht="15" outlineLevel="2">
      <c r="A203" s="28"/>
      <c r="B203" s="29"/>
      <c r="C203" s="29"/>
      <c r="D203" s="32"/>
      <c r="E203" s="77"/>
      <c r="F203" s="63"/>
    </row>
    <row r="204" spans="1:6" ht="15.75" outlineLevel="1">
      <c r="A204" s="39">
        <v>41</v>
      </c>
      <c r="B204" s="40"/>
      <c r="C204" s="40" t="s">
        <v>40</v>
      </c>
      <c r="D204" s="41">
        <f>+D205+D213+D230+D234</f>
        <v>6952208.1299999999</v>
      </c>
      <c r="E204" s="73">
        <f>+E205+E213+E230+E234</f>
        <v>6952208.1299999999</v>
      </c>
      <c r="F204" s="57">
        <f>IF(D204&lt;&gt;0,E204/D204*100,)</f>
        <v>100</v>
      </c>
    </row>
    <row r="205" spans="1:6" ht="15" outlineLevel="2">
      <c r="A205" s="28">
        <v>410</v>
      </c>
      <c r="B205" s="29"/>
      <c r="C205" s="29" t="s">
        <v>41</v>
      </c>
      <c r="D205" s="30">
        <f>D206+D208</f>
        <v>122700</v>
      </c>
      <c r="E205" s="74">
        <f>E206+E208</f>
        <v>122700</v>
      </c>
      <c r="F205" s="58">
        <f>IF(D205&lt;&gt;0,E205/D205*100,)</f>
        <v>100</v>
      </c>
    </row>
    <row r="206" spans="1:6" ht="15" outlineLevel="1">
      <c r="A206" s="28">
        <v>4100</v>
      </c>
      <c r="B206" s="29"/>
      <c r="C206" s="29" t="s">
        <v>208</v>
      </c>
      <c r="D206" s="30">
        <f>D207</f>
        <v>10000</v>
      </c>
      <c r="E206" s="74">
        <f>E207</f>
        <v>10000</v>
      </c>
      <c r="F206" s="58">
        <f>IF(D206&lt;&gt;0,E206/D206*100,)</f>
        <v>100</v>
      </c>
    </row>
    <row r="207" spans="1:6" ht="15" outlineLevel="2">
      <c r="A207" s="28">
        <v>410099</v>
      </c>
      <c r="B207" s="29"/>
      <c r="C207" s="29" t="s">
        <v>209</v>
      </c>
      <c r="D207" s="30">
        <v>10000</v>
      </c>
      <c r="E207" s="74">
        <v>10000</v>
      </c>
      <c r="F207" s="58">
        <f>IF(D207&lt;&gt;0,E207/D207*100,)</f>
        <v>100</v>
      </c>
    </row>
    <row r="208" spans="1:6" ht="15" outlineLevel="2">
      <c r="A208" s="28">
        <v>4102</v>
      </c>
      <c r="B208" s="29"/>
      <c r="C208" s="29" t="s">
        <v>210</v>
      </c>
      <c r="D208" s="30">
        <f>D209+D210+D211</f>
        <v>112700</v>
      </c>
      <c r="E208" s="74">
        <f>E209+E210+E211</f>
        <v>112700</v>
      </c>
      <c r="F208" s="58">
        <f>IF(D208&lt;&gt;0,E208/D208*100,)</f>
        <v>100</v>
      </c>
    </row>
    <row r="209" spans="1:6" ht="15" outlineLevel="2">
      <c r="A209" s="28">
        <v>410201</v>
      </c>
      <c r="B209" s="29"/>
      <c r="C209" s="29" t="s">
        <v>211</v>
      </c>
      <c r="D209" s="30">
        <v>41786</v>
      </c>
      <c r="E209" s="74">
        <v>41786</v>
      </c>
      <c r="F209" s="58">
        <f>IF(D209&lt;&gt;0,E209/D209*100,)</f>
        <v>100</v>
      </c>
    </row>
    <row r="210" spans="1:6" ht="15" outlineLevel="2">
      <c r="A210" s="28">
        <v>410217</v>
      </c>
      <c r="B210" s="29"/>
      <c r="C210" s="29" t="s">
        <v>212</v>
      </c>
      <c r="D210" s="30">
        <v>59300</v>
      </c>
      <c r="E210" s="74">
        <v>59300</v>
      </c>
      <c r="F210" s="58">
        <f>IF(D210&lt;&gt;0,E210/D210*100,)</f>
        <v>100</v>
      </c>
    </row>
    <row r="211" spans="1:6" ht="15" outlineLevel="2">
      <c r="A211" s="28">
        <v>410299</v>
      </c>
      <c r="B211" s="29"/>
      <c r="C211" s="29" t="s">
        <v>213</v>
      </c>
      <c r="D211" s="30">
        <v>11614</v>
      </c>
      <c r="E211" s="74">
        <v>11614</v>
      </c>
      <c r="F211" s="58">
        <f>IF(D211&lt;&gt;0,E211/D211*100,)</f>
        <v>100</v>
      </c>
    </row>
    <row r="212" spans="1:6" ht="15" outlineLevel="2">
      <c r="A212" s="28"/>
      <c r="B212" s="29"/>
      <c r="C212" s="29"/>
      <c r="D212" s="30"/>
      <c r="E212" s="74"/>
      <c r="F212" s="59"/>
    </row>
    <row r="213" spans="1:6" ht="15" outlineLevel="2">
      <c r="A213" s="28">
        <v>411</v>
      </c>
      <c r="B213" s="29"/>
      <c r="C213" s="29" t="s">
        <v>42</v>
      </c>
      <c r="D213" s="30">
        <f>D214+D216+D218+D220</f>
        <v>3390850</v>
      </c>
      <c r="E213" s="74">
        <f>E214+E216+E218+E220</f>
        <v>3390850</v>
      </c>
      <c r="F213" s="58">
        <f>IF(D213&lt;&gt;0,E213/D213*100,)</f>
        <v>100</v>
      </c>
    </row>
    <row r="214" spans="1:6" ht="15" outlineLevel="2">
      <c r="A214" s="28">
        <v>4111</v>
      </c>
      <c r="B214" s="29"/>
      <c r="C214" s="29" t="s">
        <v>214</v>
      </c>
      <c r="D214" s="30">
        <f>D215</f>
        <v>29550</v>
      </c>
      <c r="E214" s="74">
        <f>E215</f>
        <v>29550</v>
      </c>
      <c r="F214" s="58">
        <f>IF(D214&lt;&gt;0,E214/D214*100,)</f>
        <v>100</v>
      </c>
    </row>
    <row r="215" spans="1:6" ht="15" outlineLevel="2">
      <c r="A215" s="28">
        <v>411103</v>
      </c>
      <c r="B215" s="29"/>
      <c r="C215" s="29" t="s">
        <v>215</v>
      </c>
      <c r="D215" s="30">
        <v>29550</v>
      </c>
      <c r="E215" s="74">
        <v>29550</v>
      </c>
      <c r="F215" s="58">
        <f>IF(D215&lt;&gt;0,E215/D215*100,)</f>
        <v>100</v>
      </c>
    </row>
    <row r="216" spans="1:6" ht="15" outlineLevel="2">
      <c r="A216" s="28">
        <v>4112</v>
      </c>
      <c r="B216" s="29"/>
      <c r="C216" s="29" t="s">
        <v>216</v>
      </c>
      <c r="D216" s="30">
        <f>D217</f>
        <v>40000</v>
      </c>
      <c r="E216" s="74">
        <f>E217</f>
        <v>40000</v>
      </c>
      <c r="F216" s="58">
        <f>IF(D216&lt;&gt;0,E216/D216*100,)</f>
        <v>100</v>
      </c>
    </row>
    <row r="217" spans="1:6" ht="15" outlineLevel="2">
      <c r="A217" s="28">
        <v>411299</v>
      </c>
      <c r="B217" s="29"/>
      <c r="C217" s="29" t="s">
        <v>217</v>
      </c>
      <c r="D217" s="30">
        <v>40000</v>
      </c>
      <c r="E217" s="74">
        <v>40000</v>
      </c>
      <c r="F217" s="58">
        <f>IF(D217&lt;&gt;0,E217/D217*100,)</f>
        <v>100</v>
      </c>
    </row>
    <row r="218" spans="1:6" ht="15" outlineLevel="2">
      <c r="A218" s="28">
        <v>4117</v>
      </c>
      <c r="B218" s="29"/>
      <c r="C218" s="29" t="s">
        <v>218</v>
      </c>
      <c r="D218" s="30">
        <f>D219</f>
        <v>4000</v>
      </c>
      <c r="E218" s="74">
        <f>E219</f>
        <v>4000</v>
      </c>
      <c r="F218" s="58">
        <f>IF(D218&lt;&gt;0,E218/D218*100,)</f>
        <v>100</v>
      </c>
    </row>
    <row r="219" spans="1:6" ht="15" outlineLevel="1">
      <c r="A219" s="28">
        <v>411799</v>
      </c>
      <c r="B219" s="29"/>
      <c r="C219" s="29" t="s">
        <v>219</v>
      </c>
      <c r="D219" s="30">
        <v>4000</v>
      </c>
      <c r="E219" s="74">
        <v>4000</v>
      </c>
      <c r="F219" s="58">
        <f>IF(D219&lt;&gt;0,E219/D219*100,)</f>
        <v>100</v>
      </c>
    </row>
    <row r="220" spans="1:6" ht="15">
      <c r="A220" s="28">
        <v>4119</v>
      </c>
      <c r="B220" s="29"/>
      <c r="C220" s="29" t="s">
        <v>220</v>
      </c>
      <c r="D220" s="30">
        <f>D221+D222+D223+D224+D225+D226+D227+D228</f>
        <v>3317300</v>
      </c>
      <c r="E220" s="74">
        <f>E221+E222+E223+E224+E225+E226+E227+E228</f>
        <v>3317300</v>
      </c>
      <c r="F220" s="58">
        <f>IF(D220&lt;&gt;0,E220/D220*100,)</f>
        <v>100</v>
      </c>
    </row>
    <row r="221" spans="1:6" ht="15" outlineLevel="1">
      <c r="A221" s="28">
        <v>411900</v>
      </c>
      <c r="B221" s="29"/>
      <c r="C221" s="29" t="s">
        <v>221</v>
      </c>
      <c r="D221" s="30">
        <v>400000</v>
      </c>
      <c r="E221" s="74">
        <v>400000</v>
      </c>
      <c r="F221" s="58">
        <f>IF(D221&lt;&gt;0,E221/D221*100,)</f>
        <v>100</v>
      </c>
    </row>
    <row r="222" spans="1:6" ht="15" outlineLevel="2">
      <c r="A222" s="28">
        <v>411902</v>
      </c>
      <c r="B222" s="29"/>
      <c r="C222" s="29" t="s">
        <v>222</v>
      </c>
      <c r="D222" s="30">
        <v>8000</v>
      </c>
      <c r="E222" s="74">
        <v>8000</v>
      </c>
      <c r="F222" s="58">
        <f>IF(D222&lt;&gt;0,E222/D222*100,)</f>
        <v>100</v>
      </c>
    </row>
    <row r="223" spans="1:6" ht="15" outlineLevel="1">
      <c r="A223" s="28">
        <v>411908</v>
      </c>
      <c r="B223" s="29"/>
      <c r="C223" s="29" t="s">
        <v>223</v>
      </c>
      <c r="D223" s="30">
        <v>3400</v>
      </c>
      <c r="E223" s="74">
        <v>3400</v>
      </c>
      <c r="F223" s="58">
        <f>IF(D223&lt;&gt;0,E223/D223*100,)</f>
        <v>100</v>
      </c>
    </row>
    <row r="224" spans="1:6" ht="15">
      <c r="A224" s="28">
        <v>411909</v>
      </c>
      <c r="B224" s="29"/>
      <c r="C224" s="29" t="s">
        <v>224</v>
      </c>
      <c r="D224" s="30">
        <v>275000</v>
      </c>
      <c r="E224" s="74">
        <v>275000</v>
      </c>
      <c r="F224" s="58">
        <f>IF(D224&lt;&gt;0,E224/D224*100,)</f>
        <v>100</v>
      </c>
    </row>
    <row r="225" spans="1:6" ht="15" outlineLevel="1">
      <c r="A225" s="28">
        <v>411920</v>
      </c>
      <c r="B225" s="29"/>
      <c r="C225" s="29" t="s">
        <v>225</v>
      </c>
      <c r="D225" s="30">
        <v>114000</v>
      </c>
      <c r="E225" s="74">
        <v>114000</v>
      </c>
      <c r="F225" s="58">
        <f>IF(D225&lt;&gt;0,E225/D225*100,)</f>
        <v>100</v>
      </c>
    </row>
    <row r="226" spans="1:6" ht="15" outlineLevel="2">
      <c r="A226" s="28">
        <v>411921</v>
      </c>
      <c r="B226" s="29"/>
      <c r="C226" s="29" t="s">
        <v>226</v>
      </c>
      <c r="D226" s="30">
        <v>2336400</v>
      </c>
      <c r="E226" s="74">
        <v>2336400</v>
      </c>
      <c r="F226" s="58">
        <f>IF(D226&lt;&gt;0,E226/D226*100,)</f>
        <v>100</v>
      </c>
    </row>
    <row r="227" spans="1:6" ht="15" outlineLevel="1">
      <c r="A227" s="28">
        <v>411922</v>
      </c>
      <c r="B227" s="29"/>
      <c r="C227" s="29" t="s">
        <v>227</v>
      </c>
      <c r="D227" s="30">
        <v>48500</v>
      </c>
      <c r="E227" s="74">
        <v>48500</v>
      </c>
      <c r="F227" s="58">
        <f>IF(D227&lt;&gt;0,E227/D227*100,)</f>
        <v>100</v>
      </c>
    </row>
    <row r="228" spans="1:6" ht="15" outlineLevel="2">
      <c r="A228" s="28">
        <v>411999</v>
      </c>
      <c r="B228" s="29"/>
      <c r="C228" s="29" t="s">
        <v>228</v>
      </c>
      <c r="D228" s="30">
        <v>132000</v>
      </c>
      <c r="E228" s="74">
        <v>132000</v>
      </c>
      <c r="F228" s="58">
        <f>IF(D228&lt;&gt;0,E228/D228*100,)</f>
        <v>100</v>
      </c>
    </row>
    <row r="229" spans="1:6" ht="15" outlineLevel="1">
      <c r="A229" s="28"/>
      <c r="B229" s="29"/>
      <c r="C229" s="29"/>
      <c r="D229" s="30"/>
      <c r="E229" s="74"/>
      <c r="F229" s="59"/>
    </row>
    <row r="230" spans="1:6" ht="15">
      <c r="A230" s="28">
        <v>412</v>
      </c>
      <c r="B230" s="29"/>
      <c r="C230" s="29" t="s">
        <v>43</v>
      </c>
      <c r="D230" s="30">
        <f>D231</f>
        <v>1058442.08</v>
      </c>
      <c r="E230" s="74">
        <f>E231</f>
        <v>1058442.08</v>
      </c>
      <c r="F230" s="58">
        <f>IF(D230&lt;&gt;0,E230/D230*100,)</f>
        <v>100</v>
      </c>
    </row>
    <row r="231" spans="1:6" ht="15">
      <c r="A231" s="28">
        <v>4120</v>
      </c>
      <c r="B231" s="29"/>
      <c r="C231" s="29" t="s">
        <v>229</v>
      </c>
      <c r="D231" s="30">
        <f>D232</f>
        <v>1058442.08</v>
      </c>
      <c r="E231" s="74">
        <f>E232</f>
        <v>1058442.08</v>
      </c>
      <c r="F231" s="58">
        <f>IF(D231&lt;&gt;0,E231/D231*100,)</f>
        <v>100</v>
      </c>
    </row>
    <row r="232" spans="1:6" ht="15" outlineLevel="1">
      <c r="A232" s="28">
        <v>412000</v>
      </c>
      <c r="B232" s="29"/>
      <c r="C232" s="29" t="s">
        <v>230</v>
      </c>
      <c r="D232" s="30">
        <v>1058442.08</v>
      </c>
      <c r="E232" s="74">
        <v>1058442.08</v>
      </c>
      <c r="F232" s="58">
        <f>IF(D232&lt;&gt;0,E232/D232*100,)</f>
        <v>100</v>
      </c>
    </row>
    <row r="233" spans="1:6" ht="15" outlineLevel="2">
      <c r="A233" s="28"/>
      <c r="B233" s="29"/>
      <c r="C233" s="29"/>
      <c r="D233" s="30"/>
      <c r="E233" s="74"/>
      <c r="F233" s="59"/>
    </row>
    <row r="234" spans="1:6" ht="15" outlineLevel="1">
      <c r="A234" s="28">
        <v>413</v>
      </c>
      <c r="B234" s="29"/>
      <c r="C234" s="29" t="s">
        <v>44</v>
      </c>
      <c r="D234" s="30">
        <f>D235+D237+D239+D243</f>
        <v>2380216.0499999998</v>
      </c>
      <c r="E234" s="74">
        <f>E235+E237+E239+E243</f>
        <v>2380216.0499999998</v>
      </c>
      <c r="F234" s="58">
        <f>IF(D234&lt;&gt;0,E234/D234*100,)</f>
        <v>100</v>
      </c>
    </row>
    <row r="235" spans="1:6" ht="15" outlineLevel="2">
      <c r="A235" s="28">
        <v>4130</v>
      </c>
      <c r="B235" s="29"/>
      <c r="C235" s="29" t="s">
        <v>231</v>
      </c>
      <c r="D235" s="30">
        <f>D236</f>
        <v>50400</v>
      </c>
      <c r="E235" s="74">
        <f>E236</f>
        <v>50400</v>
      </c>
      <c r="F235" s="58">
        <f>IF(D235&lt;&gt;0,E235/D235*100,)</f>
        <v>100</v>
      </c>
    </row>
    <row r="236" spans="1:6" ht="15" outlineLevel="2">
      <c r="A236" s="28">
        <v>413003</v>
      </c>
      <c r="B236" s="29"/>
      <c r="C236" s="29" t="s">
        <v>267</v>
      </c>
      <c r="D236" s="30">
        <v>50400</v>
      </c>
      <c r="E236" s="74">
        <v>50400</v>
      </c>
      <c r="F236" s="58">
        <f>IF(D236&lt;&gt;0,E236/D236*100,)</f>
        <v>100</v>
      </c>
    </row>
    <row r="237" spans="1:6" ht="15" outlineLevel="2">
      <c r="A237" s="28">
        <v>4131</v>
      </c>
      <c r="B237" s="29"/>
      <c r="C237" s="29" t="s">
        <v>232</v>
      </c>
      <c r="D237" s="30">
        <f>D238</f>
        <v>61500</v>
      </c>
      <c r="E237" s="74">
        <f>E238</f>
        <v>61500</v>
      </c>
      <c r="F237" s="58">
        <f>IF(D237&lt;&gt;0,E237/D237*100,)</f>
        <v>100</v>
      </c>
    </row>
    <row r="238" spans="1:6" ht="15" outlineLevel="2">
      <c r="A238" s="28">
        <v>413105</v>
      </c>
      <c r="B238" s="29"/>
      <c r="C238" s="29" t="s">
        <v>233</v>
      </c>
      <c r="D238" s="30">
        <v>61500</v>
      </c>
      <c r="E238" s="74">
        <v>61500</v>
      </c>
      <c r="F238" s="58">
        <f>IF(D238&lt;&gt;0,E238/D238*100,)</f>
        <v>100</v>
      </c>
    </row>
    <row r="239" spans="1:6" ht="15" outlineLevel="1">
      <c r="A239" s="28">
        <v>4133</v>
      </c>
      <c r="B239" s="29"/>
      <c r="C239" s="29" t="s">
        <v>234</v>
      </c>
      <c r="D239" s="30">
        <f>D240+D241+D242</f>
        <v>1655615.88</v>
      </c>
      <c r="E239" s="74">
        <f>E240+E241+E242</f>
        <v>1655615.88</v>
      </c>
      <c r="F239" s="58">
        <f>IF(D239&lt;&gt;0,E239/D239*100,)</f>
        <v>100</v>
      </c>
    </row>
    <row r="240" spans="1:6" ht="15">
      <c r="A240" s="28">
        <v>413300</v>
      </c>
      <c r="B240" s="29"/>
      <c r="C240" s="29" t="s">
        <v>235</v>
      </c>
      <c r="D240" s="30">
        <v>605426</v>
      </c>
      <c r="E240" s="74">
        <v>605426</v>
      </c>
      <c r="F240" s="58">
        <f>IF(D240&lt;&gt;0,E240/D240*100,)</f>
        <v>100</v>
      </c>
    </row>
    <row r="241" spans="1:6" ht="15" outlineLevel="1">
      <c r="A241" s="28">
        <v>413301</v>
      </c>
      <c r="B241" s="29"/>
      <c r="C241" s="29" t="s">
        <v>236</v>
      </c>
      <c r="D241" s="30">
        <v>90250</v>
      </c>
      <c r="E241" s="74">
        <v>90250</v>
      </c>
      <c r="F241" s="58">
        <f>IF(D241&lt;&gt;0,E241/D241*100,)</f>
        <v>100</v>
      </c>
    </row>
    <row r="242" spans="1:6" ht="15" outlineLevel="2">
      <c r="A242" s="28">
        <v>413302</v>
      </c>
      <c r="B242" s="29"/>
      <c r="C242" s="29" t="s">
        <v>237</v>
      </c>
      <c r="D242" s="30">
        <v>959939.88</v>
      </c>
      <c r="E242" s="74">
        <v>959939.88</v>
      </c>
      <c r="F242" s="58">
        <f>IF(D242&lt;&gt;0,E242/D242*100,)</f>
        <v>100</v>
      </c>
    </row>
    <row r="243" spans="1:6" ht="15" outlineLevel="1">
      <c r="A243" s="28">
        <v>4135</v>
      </c>
      <c r="B243" s="29"/>
      <c r="C243" s="29" t="s">
        <v>238</v>
      </c>
      <c r="D243" s="30">
        <f>D244</f>
        <v>612700.16999999993</v>
      </c>
      <c r="E243" s="74">
        <f>E244</f>
        <v>612700.16999999993</v>
      </c>
      <c r="F243" s="58">
        <f>IF(D243&lt;&gt;0,E243/D243*100,)</f>
        <v>100</v>
      </c>
    </row>
    <row r="244" spans="1:6" ht="15" outlineLevel="2">
      <c r="A244" s="28">
        <v>413500</v>
      </c>
      <c r="B244" s="29"/>
      <c r="C244" s="29" t="s">
        <v>239</v>
      </c>
      <c r="D244" s="30">
        <v>612700.16999999993</v>
      </c>
      <c r="E244" s="74">
        <v>612700.16999999993</v>
      </c>
      <c r="F244" s="58">
        <f>IF(D244&lt;&gt;0,E244/D244*100,)</f>
        <v>100</v>
      </c>
    </row>
    <row r="245" spans="1:6" ht="15" outlineLevel="1">
      <c r="A245" s="28"/>
      <c r="B245" s="29"/>
      <c r="C245" s="29"/>
      <c r="D245" s="30"/>
      <c r="E245" s="74"/>
      <c r="F245" s="59"/>
    </row>
    <row r="246" spans="1:6" ht="15.75" outlineLevel="2">
      <c r="A246" s="39">
        <v>42</v>
      </c>
      <c r="B246" s="40" t="s">
        <v>45</v>
      </c>
      <c r="C246" s="40" t="s">
        <v>46</v>
      </c>
      <c r="D246" s="41">
        <f>+D247</f>
        <v>8298322.8599999994</v>
      </c>
      <c r="E246" s="73">
        <f>+E247</f>
        <v>8318322.8600000003</v>
      </c>
      <c r="F246" s="57">
        <f>IF(D246&lt;&gt;0,E246/D246*100,)</f>
        <v>100.24101255563826</v>
      </c>
    </row>
    <row r="247" spans="1:6" ht="15" outlineLevel="1">
      <c r="A247" s="28">
        <v>420</v>
      </c>
      <c r="B247" s="29"/>
      <c r="C247" s="29" t="s">
        <v>47</v>
      </c>
      <c r="D247" s="30">
        <f>D248+D252+D264+D266+D269+D271+D273</f>
        <v>8298322.8599999994</v>
      </c>
      <c r="E247" s="74">
        <f>E248+E252+E264+E266+E269+E271+E273</f>
        <v>8318322.8600000003</v>
      </c>
      <c r="F247" s="58">
        <f>IF(D247&lt;&gt;0,E247/D247*100,)</f>
        <v>100.24101255563826</v>
      </c>
    </row>
    <row r="248" spans="1:6" ht="15" outlineLevel="2">
      <c r="A248" s="28">
        <v>4200</v>
      </c>
      <c r="B248" s="29"/>
      <c r="C248" s="29" t="s">
        <v>273</v>
      </c>
      <c r="D248" s="30">
        <f>D249+D250+D251</f>
        <v>125200</v>
      </c>
      <c r="E248" s="74">
        <f>E249+E250+E251</f>
        <v>125200</v>
      </c>
      <c r="F248" s="58">
        <f>IF(D248&lt;&gt;0,E248/D248*100,)</f>
        <v>100</v>
      </c>
    </row>
    <row r="249" spans="1:6" ht="15" outlineLevel="2">
      <c r="A249" s="28">
        <v>420000</v>
      </c>
      <c r="B249" s="29"/>
      <c r="C249" s="29" t="s">
        <v>291</v>
      </c>
      <c r="D249" s="30">
        <v>24200</v>
      </c>
      <c r="E249" s="74">
        <v>24200</v>
      </c>
      <c r="F249" s="58">
        <f>IF(D249&lt;&gt;0,E249/D249*100,)</f>
        <v>100</v>
      </c>
    </row>
    <row r="250" spans="1:6" ht="15" outlineLevel="2">
      <c r="A250" s="28">
        <v>420001</v>
      </c>
      <c r="B250" s="29"/>
      <c r="C250" s="29" t="s">
        <v>274</v>
      </c>
      <c r="D250" s="30">
        <v>59000</v>
      </c>
      <c r="E250" s="74">
        <v>59000</v>
      </c>
      <c r="F250" s="58">
        <f>IF(D250&lt;&gt;0,E250/D250*100,)</f>
        <v>100</v>
      </c>
    </row>
    <row r="251" spans="1:6" ht="15" outlineLevel="2">
      <c r="A251" s="28">
        <v>420099</v>
      </c>
      <c r="B251" s="29"/>
      <c r="C251" s="29" t="s">
        <v>292</v>
      </c>
      <c r="D251" s="30">
        <v>42000</v>
      </c>
      <c r="E251" s="74">
        <v>42000</v>
      </c>
      <c r="F251" s="58">
        <f>IF(D251&lt;&gt;0,E251/D251*100,)</f>
        <v>100</v>
      </c>
    </row>
    <row r="252" spans="1:6" ht="15" outlineLevel="2">
      <c r="A252" s="28">
        <v>4202</v>
      </c>
      <c r="B252" s="29"/>
      <c r="C252" s="29" t="s">
        <v>280</v>
      </c>
      <c r="D252" s="30">
        <f>D253+D254+D255+D256+D257+D258+D259+D260+D261+D262+D263</f>
        <v>503603.78</v>
      </c>
      <c r="E252" s="74">
        <f>E253+E254+E255+E256+E257+E258+E259+E260+E261+E262+E263</f>
        <v>503603.78</v>
      </c>
      <c r="F252" s="58">
        <f>IF(D252&lt;&gt;0,E252/D252*100,)</f>
        <v>100</v>
      </c>
    </row>
    <row r="253" spans="1:6" ht="15" outlineLevel="2">
      <c r="A253" s="28">
        <v>420201</v>
      </c>
      <c r="B253" s="29"/>
      <c r="C253" s="29" t="s">
        <v>275</v>
      </c>
      <c r="D253" s="30">
        <v>263773.69</v>
      </c>
      <c r="E253" s="74">
        <v>263773.69</v>
      </c>
      <c r="F253" s="58">
        <f>IF(D253&lt;&gt;0,E253/D253*100,)</f>
        <v>100</v>
      </c>
    </row>
    <row r="254" spans="1:6" ht="15" outlineLevel="2">
      <c r="A254" s="28">
        <v>420202</v>
      </c>
      <c r="B254" s="29"/>
      <c r="C254" s="29" t="s">
        <v>240</v>
      </c>
      <c r="D254" s="30">
        <v>22500</v>
      </c>
      <c r="E254" s="74">
        <v>22500</v>
      </c>
      <c r="F254" s="58">
        <f>IF(D254&lt;&gt;0,E254/D254*100,)</f>
        <v>100</v>
      </c>
    </row>
    <row r="255" spans="1:6" ht="15" outlineLevel="2">
      <c r="A255" s="28">
        <v>420204</v>
      </c>
      <c r="B255" s="29"/>
      <c r="C255" s="29" t="s">
        <v>293</v>
      </c>
      <c r="D255" s="30">
        <v>10000</v>
      </c>
      <c r="E255" s="74">
        <v>10000</v>
      </c>
      <c r="F255" s="58">
        <f>IF(D255&lt;&gt;0,E255/D255*100,)</f>
        <v>100</v>
      </c>
    </row>
    <row r="256" spans="1:6" ht="15" outlineLevel="1">
      <c r="A256" s="28">
        <v>420224</v>
      </c>
      <c r="B256" s="29"/>
      <c r="C256" s="29" t="s">
        <v>268</v>
      </c>
      <c r="D256" s="30">
        <v>70</v>
      </c>
      <c r="E256" s="74">
        <v>70</v>
      </c>
      <c r="F256" s="58">
        <f>IF(D256&lt;&gt;0,E256/D256*100,)</f>
        <v>100</v>
      </c>
    </row>
    <row r="257" spans="1:6" ht="15">
      <c r="A257" s="28">
        <v>420235</v>
      </c>
      <c r="B257" s="29"/>
      <c r="C257" s="29" t="s">
        <v>294</v>
      </c>
      <c r="D257" s="30">
        <v>3696</v>
      </c>
      <c r="E257" s="74">
        <v>3696</v>
      </c>
      <c r="F257" s="58">
        <f>IF(D257&lt;&gt;0,E257/D257*100,)</f>
        <v>100</v>
      </c>
    </row>
    <row r="258" spans="1:6" ht="15" outlineLevel="1">
      <c r="A258" s="28">
        <v>420238</v>
      </c>
      <c r="B258" s="29"/>
      <c r="C258" s="29" t="s">
        <v>241</v>
      </c>
      <c r="D258" s="30">
        <v>500</v>
      </c>
      <c r="E258" s="74">
        <v>500</v>
      </c>
      <c r="F258" s="58">
        <f>IF(D258&lt;&gt;0,E258/D258*100,)</f>
        <v>100</v>
      </c>
    </row>
    <row r="259" spans="1:6" ht="15" outlineLevel="2">
      <c r="A259" s="28">
        <v>420239</v>
      </c>
      <c r="B259" s="29"/>
      <c r="C259" s="29" t="s">
        <v>276</v>
      </c>
      <c r="D259" s="30">
        <v>1200</v>
      </c>
      <c r="E259" s="74">
        <v>1200</v>
      </c>
      <c r="F259" s="58">
        <f>IF(D259&lt;&gt;0,E259/D259*100,)</f>
        <v>100</v>
      </c>
    </row>
    <row r="260" spans="1:6" ht="15" outlineLevel="1">
      <c r="A260" s="28">
        <v>420241</v>
      </c>
      <c r="B260" s="29"/>
      <c r="C260" s="29" t="s">
        <v>295</v>
      </c>
      <c r="D260" s="30">
        <v>20810.510000000002</v>
      </c>
      <c r="E260" s="74">
        <v>20810.510000000002</v>
      </c>
      <c r="F260" s="58">
        <f>IF(D260&lt;&gt;0,E260/D260*100,)</f>
        <v>100</v>
      </c>
    </row>
    <row r="261" spans="1:6" ht="15">
      <c r="A261" s="28">
        <v>420245</v>
      </c>
      <c r="B261" s="29"/>
      <c r="C261" s="29" t="s">
        <v>242</v>
      </c>
      <c r="D261" s="30">
        <v>19000</v>
      </c>
      <c r="E261" s="74">
        <v>19000</v>
      </c>
      <c r="F261" s="58">
        <f>IF(D261&lt;&gt;0,E261/D261*100,)</f>
        <v>100</v>
      </c>
    </row>
    <row r="262" spans="1:6" ht="15" outlineLevel="1">
      <c r="A262" s="28">
        <v>420246</v>
      </c>
      <c r="B262" s="29"/>
      <c r="C262" s="29" t="s">
        <v>269</v>
      </c>
      <c r="D262" s="30">
        <v>1000</v>
      </c>
      <c r="E262" s="74">
        <v>1000</v>
      </c>
      <c r="F262" s="58">
        <f>IF(D262&lt;&gt;0,E262/D262*100,)</f>
        <v>100</v>
      </c>
    </row>
    <row r="263" spans="1:6" ht="15" outlineLevel="2">
      <c r="A263" s="28">
        <v>420299</v>
      </c>
      <c r="B263" s="29"/>
      <c r="C263" s="29" t="s">
        <v>243</v>
      </c>
      <c r="D263" s="30">
        <v>161053.57999999999</v>
      </c>
      <c r="E263" s="74">
        <v>161053.57999999999</v>
      </c>
      <c r="F263" s="58">
        <f>IF(D263&lt;&gt;0,E263/D263*100,)</f>
        <v>100</v>
      </c>
    </row>
    <row r="264" spans="1:6" ht="15" outlineLevel="2">
      <c r="A264" s="28">
        <v>4203</v>
      </c>
      <c r="B264" s="29"/>
      <c r="C264" s="29" t="s">
        <v>281</v>
      </c>
      <c r="D264" s="30">
        <f>D265</f>
        <v>24669</v>
      </c>
      <c r="E264" s="74">
        <f>E265</f>
        <v>24669</v>
      </c>
      <c r="F264" s="58">
        <f>IF(D264&lt;&gt;0,E264/D264*100,)</f>
        <v>100</v>
      </c>
    </row>
    <row r="265" spans="1:6" ht="15" outlineLevel="1">
      <c r="A265" s="28">
        <v>420300</v>
      </c>
      <c r="B265" s="29"/>
      <c r="C265" s="29" t="s">
        <v>244</v>
      </c>
      <c r="D265" s="30">
        <v>24669</v>
      </c>
      <c r="E265" s="74">
        <v>24669</v>
      </c>
      <c r="F265" s="58">
        <f>IF(D265&lt;&gt;0,E265/D265*100,)</f>
        <v>100</v>
      </c>
    </row>
    <row r="266" spans="1:6" ht="15" outlineLevel="2">
      <c r="A266" s="28">
        <v>4204</v>
      </c>
      <c r="B266" s="29"/>
      <c r="C266" s="29" t="s">
        <v>245</v>
      </c>
      <c r="D266" s="30">
        <f>D267+D268</f>
        <v>5304093.1199999992</v>
      </c>
      <c r="E266" s="74">
        <f>E267+E268</f>
        <v>5300118.57</v>
      </c>
      <c r="F266" s="58">
        <f>IF(D266&lt;&gt;0,E266/D266*100,)</f>
        <v>99.925066360825895</v>
      </c>
    </row>
    <row r="267" spans="1:6" ht="15" outlineLevel="1">
      <c r="A267" s="28">
        <v>420401</v>
      </c>
      <c r="B267" s="29"/>
      <c r="C267" s="29" t="s">
        <v>246</v>
      </c>
      <c r="D267" s="30">
        <v>4780053.709999999</v>
      </c>
      <c r="E267" s="74">
        <v>4776079.16</v>
      </c>
      <c r="F267" s="58">
        <f>IF(D267&lt;&gt;0,E267/D267*100,)</f>
        <v>99.91685135270167</v>
      </c>
    </row>
    <row r="268" spans="1:6" ht="15" outlineLevel="2">
      <c r="A268" s="28">
        <v>420402</v>
      </c>
      <c r="B268" s="29"/>
      <c r="C268" s="29" t="s">
        <v>247</v>
      </c>
      <c r="D268" s="30">
        <v>524039.41000000003</v>
      </c>
      <c r="E268" s="74">
        <v>524039.41000000003</v>
      </c>
      <c r="F268" s="58">
        <f>IF(D268&lt;&gt;0,E268/D268*100,)</f>
        <v>100</v>
      </c>
    </row>
    <row r="269" spans="1:6" ht="15" outlineLevel="2">
      <c r="A269" s="28">
        <v>4205</v>
      </c>
      <c r="B269" s="29"/>
      <c r="C269" s="29" t="s">
        <v>248</v>
      </c>
      <c r="D269" s="30">
        <f>D270</f>
        <v>1237161.3699999999</v>
      </c>
      <c r="E269" s="74">
        <f>E270</f>
        <v>1237161.3699999999</v>
      </c>
      <c r="F269" s="58">
        <f>IF(D269&lt;&gt;0,E269/D269*100,)</f>
        <v>100</v>
      </c>
    </row>
    <row r="270" spans="1:6" ht="15" outlineLevel="2">
      <c r="A270" s="28">
        <v>420500</v>
      </c>
      <c r="B270" s="29"/>
      <c r="C270" s="29" t="s">
        <v>249</v>
      </c>
      <c r="D270" s="30">
        <v>1237161.3699999999</v>
      </c>
      <c r="E270" s="74">
        <v>1237161.3699999999</v>
      </c>
      <c r="F270" s="58">
        <f>IF(D270&lt;&gt;0,E270/D270*100,)</f>
        <v>100</v>
      </c>
    </row>
    <row r="271" spans="1:6" ht="15" outlineLevel="2">
      <c r="A271" s="28">
        <v>4206</v>
      </c>
      <c r="B271" s="29"/>
      <c r="C271" s="29" t="s">
        <v>250</v>
      </c>
      <c r="D271" s="30">
        <f>D272</f>
        <v>566256.97</v>
      </c>
      <c r="E271" s="74">
        <f>E272</f>
        <v>580165.34</v>
      </c>
      <c r="F271" s="58">
        <f>IF(D271&lt;&gt;0,E271/D271*100,)</f>
        <v>102.45619404914346</v>
      </c>
    </row>
    <row r="272" spans="1:6" ht="15" outlineLevel="1">
      <c r="A272" s="28">
        <v>420600</v>
      </c>
      <c r="B272" s="29"/>
      <c r="C272" s="29" t="s">
        <v>251</v>
      </c>
      <c r="D272" s="30">
        <v>566256.97</v>
      </c>
      <c r="E272" s="74">
        <v>580165.34</v>
      </c>
      <c r="F272" s="58">
        <f>IF(D272&lt;&gt;0,E272/D272*100,)</f>
        <v>102.45619404914346</v>
      </c>
    </row>
    <row r="273" spans="1:6" ht="15" outlineLevel="2">
      <c r="A273" s="28">
        <v>4208</v>
      </c>
      <c r="B273" s="29"/>
      <c r="C273" s="29" t="s">
        <v>282</v>
      </c>
      <c r="D273" s="30">
        <f>D274+D275+D276+D277+D278</f>
        <v>537338.62000000011</v>
      </c>
      <c r="E273" s="74">
        <f>E274+E275+E276+E277+E278</f>
        <v>547404.80000000005</v>
      </c>
      <c r="F273" s="58">
        <f>IF(D273&lt;&gt;0,E273/D273*100,)</f>
        <v>101.87334012954436</v>
      </c>
    </row>
    <row r="274" spans="1:6" ht="15" outlineLevel="1">
      <c r="A274" s="28">
        <v>420800</v>
      </c>
      <c r="B274" s="29"/>
      <c r="C274" s="29" t="s">
        <v>252</v>
      </c>
      <c r="D274" s="30">
        <v>2000</v>
      </c>
      <c r="E274" s="74">
        <v>2000</v>
      </c>
      <c r="F274" s="58">
        <f>IF(D274&lt;&gt;0,E274/D274*100,)</f>
        <v>100</v>
      </c>
    </row>
    <row r="275" spans="1:6" ht="15">
      <c r="A275" s="28">
        <v>420801</v>
      </c>
      <c r="B275" s="29"/>
      <c r="C275" s="29" t="s">
        <v>253</v>
      </c>
      <c r="D275" s="30">
        <v>22904.46</v>
      </c>
      <c r="E275" s="74">
        <v>22904.46</v>
      </c>
      <c r="F275" s="58">
        <f>IF(D275&lt;&gt;0,E275/D275*100,)</f>
        <v>100</v>
      </c>
    </row>
    <row r="276" spans="1:6" ht="15">
      <c r="A276" s="28">
        <v>420802</v>
      </c>
      <c r="B276" s="29"/>
      <c r="C276" s="29" t="s">
        <v>283</v>
      </c>
      <c r="D276" s="30">
        <v>0</v>
      </c>
      <c r="E276" s="74">
        <v>7378.18</v>
      </c>
      <c r="F276" s="58">
        <f>IF(D276&lt;&gt;0,E276/D276*100,)</f>
        <v>0</v>
      </c>
    </row>
    <row r="277" spans="1:6" ht="15" outlineLevel="1">
      <c r="A277" s="28">
        <v>420804</v>
      </c>
      <c r="B277" s="29"/>
      <c r="C277" s="29" t="s">
        <v>254</v>
      </c>
      <c r="D277" s="30">
        <v>402946.16000000003</v>
      </c>
      <c r="E277" s="74">
        <v>405346.16000000003</v>
      </c>
      <c r="F277" s="58">
        <f>IF(D277&lt;&gt;0,E277/D277*100,)</f>
        <v>100.5956130714833</v>
      </c>
    </row>
    <row r="278" spans="1:6" ht="15" outlineLevel="2">
      <c r="A278" s="28">
        <v>420899</v>
      </c>
      <c r="B278" s="29"/>
      <c r="C278" s="29" t="s">
        <v>255</v>
      </c>
      <c r="D278" s="30">
        <v>109488</v>
      </c>
      <c r="E278" s="74">
        <v>109776</v>
      </c>
      <c r="F278" s="58">
        <f>IF(D278&lt;&gt;0,E278/D278*100,)</f>
        <v>100.26304252520823</v>
      </c>
    </row>
    <row r="279" spans="1:6" ht="15" outlineLevel="1">
      <c r="A279" s="28"/>
      <c r="B279" s="29"/>
      <c r="C279" s="29"/>
      <c r="D279" s="30"/>
      <c r="E279" s="74"/>
      <c r="F279" s="59"/>
    </row>
    <row r="280" spans="1:6" ht="15.75" outlineLevel="2">
      <c r="A280" s="39">
        <v>43</v>
      </c>
      <c r="B280" s="40"/>
      <c r="C280" s="40" t="s">
        <v>48</v>
      </c>
      <c r="D280" s="41">
        <f>D281+D282+D288</f>
        <v>455502.08999999997</v>
      </c>
      <c r="E280" s="73">
        <f>E281+E282+E288</f>
        <v>435502.08999999997</v>
      </c>
      <c r="F280" s="57">
        <f>IF(D280&lt;&gt;0,E280/D280*100,)</f>
        <v>95.60924078306644</v>
      </c>
    </row>
    <row r="281" spans="1:6" ht="15" outlineLevel="1">
      <c r="A281" s="52">
        <v>430</v>
      </c>
      <c r="B281" s="53"/>
      <c r="C281" s="53" t="s">
        <v>77</v>
      </c>
      <c r="D281" s="54"/>
      <c r="E281" s="78"/>
      <c r="F281" s="64"/>
    </row>
    <row r="282" spans="1:6" ht="15" outlineLevel="2">
      <c r="A282" s="52">
        <v>431</v>
      </c>
      <c r="B282" s="53"/>
      <c r="C282" s="53" t="s">
        <v>75</v>
      </c>
      <c r="D282" s="54">
        <f>D283+D285</f>
        <v>197089.02</v>
      </c>
      <c r="E282" s="78">
        <f>E283+E285</f>
        <v>197089.02</v>
      </c>
      <c r="F282" s="65">
        <f>IF(D282&lt;&gt;0,E282/D282*100,)</f>
        <v>100</v>
      </c>
    </row>
    <row r="283" spans="1:6" ht="15" outlineLevel="2">
      <c r="A283" s="52">
        <v>4310</v>
      </c>
      <c r="B283" s="53"/>
      <c r="C283" s="53" t="s">
        <v>256</v>
      </c>
      <c r="D283" s="54">
        <f>D284</f>
        <v>180090</v>
      </c>
      <c r="E283" s="78">
        <f>E284</f>
        <v>180090</v>
      </c>
      <c r="F283" s="65">
        <f>IF(D283&lt;&gt;0,E283/D283*100,)</f>
        <v>100</v>
      </c>
    </row>
    <row r="284" spans="1:6" ht="15" outlineLevel="2">
      <c r="A284" s="52">
        <v>431000</v>
      </c>
      <c r="B284" s="53"/>
      <c r="C284" s="53" t="s">
        <v>257</v>
      </c>
      <c r="D284" s="54">
        <v>180090</v>
      </c>
      <c r="E284" s="78">
        <v>180090</v>
      </c>
      <c r="F284" s="65">
        <f>IF(D284&lt;&gt;0,E284/D284*100,)</f>
        <v>100</v>
      </c>
    </row>
    <row r="285" spans="1:6" ht="15" outlineLevel="2">
      <c r="A285" s="52">
        <v>4311</v>
      </c>
      <c r="B285" s="53"/>
      <c r="C285" s="53" t="s">
        <v>258</v>
      </c>
      <c r="D285" s="54">
        <f>D286</f>
        <v>16999.02</v>
      </c>
      <c r="E285" s="78">
        <f>E286</f>
        <v>16999.02</v>
      </c>
      <c r="F285" s="65">
        <f>IF(D285&lt;&gt;0,E285/D285*100,)</f>
        <v>100</v>
      </c>
    </row>
    <row r="286" spans="1:6" ht="15" outlineLevel="2">
      <c r="A286" s="52">
        <v>431100</v>
      </c>
      <c r="B286" s="53"/>
      <c r="C286" s="53" t="s">
        <v>259</v>
      </c>
      <c r="D286" s="54">
        <v>16999.02</v>
      </c>
      <c r="E286" s="78">
        <v>16999.02</v>
      </c>
      <c r="F286" s="65">
        <f>IF(D286&lt;&gt;0,E286/D286*100,)</f>
        <v>100</v>
      </c>
    </row>
    <row r="287" spans="1:6" ht="15" outlineLevel="2">
      <c r="A287" s="52"/>
      <c r="B287" s="53"/>
      <c r="C287" s="53"/>
      <c r="D287" s="54"/>
      <c r="E287" s="78"/>
      <c r="F287" s="64"/>
    </row>
    <row r="288" spans="1:6" ht="15" outlineLevel="2">
      <c r="A288" s="28">
        <v>432</v>
      </c>
      <c r="B288" s="29"/>
      <c r="C288" s="29" t="s">
        <v>76</v>
      </c>
      <c r="D288" s="30">
        <f>D289+D291</f>
        <v>258413.07</v>
      </c>
      <c r="E288" s="74">
        <f>E289+E291</f>
        <v>238413.07</v>
      </c>
      <c r="F288" s="58">
        <f>IF(D288&lt;&gt;0,E288/D288*100,)</f>
        <v>92.260453389606027</v>
      </c>
    </row>
    <row r="289" spans="1:6" ht="15" outlineLevel="2">
      <c r="A289" s="28">
        <v>4320</v>
      </c>
      <c r="B289" s="29"/>
      <c r="C289" s="29" t="s">
        <v>260</v>
      </c>
      <c r="D289" s="30">
        <f>D290</f>
        <v>42905.07</v>
      </c>
      <c r="E289" s="74">
        <f>E290</f>
        <v>22905.07</v>
      </c>
      <c r="F289" s="58">
        <f>IF(D289&lt;&gt;0,E289/D289*100,)</f>
        <v>53.385462370764103</v>
      </c>
    </row>
    <row r="290" spans="1:6" ht="15" outlineLevel="2">
      <c r="A290" s="28">
        <v>432000</v>
      </c>
      <c r="B290" s="29"/>
      <c r="C290" s="29" t="s">
        <v>260</v>
      </c>
      <c r="D290" s="30">
        <v>42905.07</v>
      </c>
      <c r="E290" s="74">
        <v>22905.07</v>
      </c>
      <c r="F290" s="58">
        <f>IF(D290&lt;&gt;0,E290/D290*100,)</f>
        <v>53.385462370764103</v>
      </c>
    </row>
    <row r="291" spans="1:6" ht="15" outlineLevel="2">
      <c r="A291" s="28">
        <v>4323</v>
      </c>
      <c r="B291" s="29"/>
      <c r="C291" s="29" t="s">
        <v>261</v>
      </c>
      <c r="D291" s="30">
        <f>D292</f>
        <v>215508</v>
      </c>
      <c r="E291" s="74">
        <f>E292</f>
        <v>215508</v>
      </c>
      <c r="F291" s="58">
        <f>IF(D291&lt;&gt;0,E291/D291*100,)</f>
        <v>100</v>
      </c>
    </row>
    <row r="292" spans="1:6" ht="15" outlineLevel="2">
      <c r="A292" s="28">
        <v>432300</v>
      </c>
      <c r="B292" s="29"/>
      <c r="C292" s="29" t="s">
        <v>261</v>
      </c>
      <c r="D292" s="30">
        <v>215508</v>
      </c>
      <c r="E292" s="74">
        <v>215508</v>
      </c>
      <c r="F292" s="58">
        <f>IF(D292&lt;&gt;0,E292/D292*100,)</f>
        <v>100</v>
      </c>
    </row>
    <row r="293" spans="1:6" ht="15" outlineLevel="1">
      <c r="A293" s="28"/>
      <c r="B293" s="29"/>
      <c r="C293" s="29"/>
      <c r="D293" s="30"/>
      <c r="E293" s="74"/>
      <c r="F293" s="59"/>
    </row>
    <row r="294" spans="1:6" ht="54" outlineLevel="2">
      <c r="A294" s="23"/>
      <c r="B294" s="43" t="s">
        <v>2</v>
      </c>
      <c r="C294" s="35" t="s">
        <v>74</v>
      </c>
      <c r="D294" s="42">
        <f>+D6-D103</f>
        <v>73454.179999999702</v>
      </c>
      <c r="E294" s="76">
        <f>+E6-E103</f>
        <v>73454.179999999702</v>
      </c>
      <c r="F294" s="61">
        <f>IF(D294&lt;&gt;0,E294/D294*100,)</f>
        <v>100</v>
      </c>
    </row>
    <row r="295" spans="1:6" ht="20.25" outlineLevel="1">
      <c r="A295" s="17" t="s">
        <v>49</v>
      </c>
      <c r="B295" s="18"/>
      <c r="C295" s="18"/>
      <c r="D295" s="22"/>
      <c r="E295" s="79"/>
      <c r="F295" s="66"/>
    </row>
    <row r="296" spans="1:6" ht="36" outlineLevel="2">
      <c r="A296" s="39">
        <v>75</v>
      </c>
      <c r="B296" s="44" t="s">
        <v>3</v>
      </c>
      <c r="C296" s="45" t="s">
        <v>50</v>
      </c>
      <c r="D296" s="41">
        <f>+D297+D301</f>
        <v>143585</v>
      </c>
      <c r="E296" s="73">
        <f>+E297+E301</f>
        <v>143585</v>
      </c>
      <c r="F296" s="57">
        <f>IF(D296&lt;&gt;0,E296/D296*100,)</f>
        <v>100</v>
      </c>
    </row>
    <row r="297" spans="1:6" ht="15" outlineLevel="2">
      <c r="A297" s="28">
        <v>750</v>
      </c>
      <c r="B297" s="29"/>
      <c r="C297" s="29" t="s">
        <v>51</v>
      </c>
      <c r="D297" s="30">
        <f>D298</f>
        <v>30000</v>
      </c>
      <c r="E297" s="74">
        <f>E298</f>
        <v>30000</v>
      </c>
      <c r="F297" s="58">
        <f>IF(D297&lt;&gt;0,E297/D297*100,)</f>
        <v>100</v>
      </c>
    </row>
    <row r="298" spans="1:6" ht="15" outlineLevel="1">
      <c r="A298" s="28">
        <v>7500</v>
      </c>
      <c r="B298" s="29"/>
      <c r="C298" s="29" t="s">
        <v>296</v>
      </c>
      <c r="D298" s="30">
        <f>D299</f>
        <v>30000</v>
      </c>
      <c r="E298" s="74">
        <f>E299</f>
        <v>30000</v>
      </c>
      <c r="F298" s="58">
        <f>IF(D298&lt;&gt;0,E298/D298*100,)</f>
        <v>100</v>
      </c>
    </row>
    <row r="299" spans="1:6" ht="15" outlineLevel="2">
      <c r="A299" s="28">
        <v>750001</v>
      </c>
      <c r="B299" s="29"/>
      <c r="C299" s="29" t="s">
        <v>297</v>
      </c>
      <c r="D299" s="30">
        <v>30000</v>
      </c>
      <c r="E299" s="74">
        <v>30000</v>
      </c>
      <c r="F299" s="58">
        <f>IF(D299&lt;&gt;0,E299/D299*100,)</f>
        <v>100</v>
      </c>
    </row>
    <row r="300" spans="1:6" s="13" customFormat="1" ht="15" outlineLevel="1">
      <c r="A300" s="28"/>
      <c r="B300" s="29"/>
      <c r="C300" s="29"/>
      <c r="D300" s="30"/>
      <c r="E300" s="74"/>
      <c r="F300" s="59"/>
    </row>
    <row r="301" spans="1:6" s="13" customFormat="1" ht="15" outlineLevel="2">
      <c r="A301" s="28">
        <v>751</v>
      </c>
      <c r="B301" s="29"/>
      <c r="C301" s="29" t="s">
        <v>52</v>
      </c>
      <c r="D301" s="30">
        <f>D302</f>
        <v>113585</v>
      </c>
      <c r="E301" s="74">
        <f>E302</f>
        <v>113585</v>
      </c>
      <c r="F301" s="58">
        <f>IF(D301&lt;&gt;0,E301/D301*100,)</f>
        <v>100</v>
      </c>
    </row>
    <row r="302" spans="1:6" s="13" customFormat="1" ht="15" outlineLevel="1">
      <c r="A302" s="28">
        <v>7512</v>
      </c>
      <c r="B302" s="29"/>
      <c r="C302" s="29" t="s">
        <v>298</v>
      </c>
      <c r="D302" s="30">
        <f>D303</f>
        <v>113585</v>
      </c>
      <c r="E302" s="74">
        <f>E303</f>
        <v>113585</v>
      </c>
      <c r="F302" s="58">
        <f>IF(D302&lt;&gt;0,E302/D302*100,)</f>
        <v>100</v>
      </c>
    </row>
    <row r="303" spans="1:6" s="13" customFormat="1" ht="15" outlineLevel="2">
      <c r="A303" s="28">
        <v>751200</v>
      </c>
      <c r="B303" s="29"/>
      <c r="C303" s="29" t="s">
        <v>299</v>
      </c>
      <c r="D303" s="30">
        <v>113585</v>
      </c>
      <c r="E303" s="74">
        <v>113585</v>
      </c>
      <c r="F303" s="58">
        <f>IF(D303&lt;&gt;0,E303/D303*100,)</f>
        <v>100</v>
      </c>
    </row>
    <row r="304" spans="1:6" s="13" customFormat="1" ht="15" outlineLevel="2">
      <c r="A304" s="28"/>
      <c r="B304" s="29"/>
      <c r="C304" s="29"/>
      <c r="D304" s="30"/>
      <c r="E304" s="74"/>
      <c r="F304" s="59"/>
    </row>
    <row r="305" spans="1:6" s="13" customFormat="1" ht="36" outlineLevel="2">
      <c r="A305" s="46" t="s">
        <v>53</v>
      </c>
      <c r="B305" s="44" t="s">
        <v>54</v>
      </c>
      <c r="C305" s="45" t="s">
        <v>55</v>
      </c>
      <c r="D305" s="41">
        <f>+D306+D307</f>
        <v>0</v>
      </c>
      <c r="E305" s="73">
        <f>+E306+E307</f>
        <v>0</v>
      </c>
      <c r="F305" s="67"/>
    </row>
    <row r="306" spans="1:6" s="13" customFormat="1" ht="15" outlineLevel="2">
      <c r="A306" s="28">
        <v>440</v>
      </c>
      <c r="B306" s="29"/>
      <c r="C306" s="29" t="s">
        <v>56</v>
      </c>
      <c r="D306" s="30"/>
      <c r="E306" s="74"/>
      <c r="F306" s="59"/>
    </row>
    <row r="307" spans="1:6" ht="15" outlineLevel="2">
      <c r="A307" s="28">
        <v>441</v>
      </c>
      <c r="B307" s="29"/>
      <c r="C307" s="29" t="s">
        <v>57</v>
      </c>
      <c r="D307" s="30"/>
      <c r="E307" s="74"/>
      <c r="F307" s="59"/>
    </row>
    <row r="308" spans="1:6" ht="54" outlineLevel="1">
      <c r="A308" s="23" t="s">
        <v>17</v>
      </c>
      <c r="B308" s="43" t="s">
        <v>58</v>
      </c>
      <c r="C308" s="35" t="s">
        <v>59</v>
      </c>
      <c r="D308" s="42">
        <f>+D296-D305</f>
        <v>143585</v>
      </c>
      <c r="E308" s="76">
        <f>+E296-E305</f>
        <v>143585</v>
      </c>
      <c r="F308" s="61">
        <f>IF(D308&lt;&gt;0,E308/D308*100,)</f>
        <v>100</v>
      </c>
    </row>
    <row r="309" spans="1:6" ht="72">
      <c r="A309" s="23" t="s">
        <v>17</v>
      </c>
      <c r="B309" s="43" t="s">
        <v>60</v>
      </c>
      <c r="C309" s="35" t="s">
        <v>61</v>
      </c>
      <c r="D309" s="42">
        <f>+D294+D308</f>
        <v>217039.1799999997</v>
      </c>
      <c r="E309" s="76">
        <f>+E294+E308</f>
        <v>217039.1799999997</v>
      </c>
      <c r="F309" s="61">
        <f>IF(D309&lt;&gt;0,E309/D309*100,)</f>
        <v>100</v>
      </c>
    </row>
    <row r="310" spans="1:6" ht="20.25">
      <c r="A310" s="17" t="s">
        <v>62</v>
      </c>
      <c r="B310" s="18"/>
      <c r="C310" s="18"/>
      <c r="D310" s="22"/>
      <c r="E310" s="79"/>
      <c r="F310" s="66"/>
    </row>
    <row r="311" spans="1:6" ht="18">
      <c r="A311" s="47">
        <v>50</v>
      </c>
      <c r="B311" s="48" t="s">
        <v>63</v>
      </c>
      <c r="C311" s="48" t="s">
        <v>64</v>
      </c>
      <c r="D311" s="41">
        <f>+D312</f>
        <v>250000</v>
      </c>
      <c r="E311" s="73">
        <f>+E312</f>
        <v>250000</v>
      </c>
      <c r="F311" s="57">
        <f>IF(D311&lt;&gt;0,E311/D311*100,)</f>
        <v>100</v>
      </c>
    </row>
    <row r="312" spans="1:6" ht="15" outlineLevel="1">
      <c r="A312" s="28">
        <v>500</v>
      </c>
      <c r="B312" s="29"/>
      <c r="C312" s="29" t="s">
        <v>65</v>
      </c>
      <c r="D312" s="30">
        <f>D313</f>
        <v>250000</v>
      </c>
      <c r="E312" s="74">
        <f>E313</f>
        <v>250000</v>
      </c>
      <c r="F312" s="58">
        <f>IF(D312&lt;&gt;0,E312/D312*100,)</f>
        <v>100</v>
      </c>
    </row>
    <row r="313" spans="1:6" ht="15" outlineLevel="2">
      <c r="A313" s="28">
        <v>5001</v>
      </c>
      <c r="B313" s="29"/>
      <c r="C313" s="29" t="s">
        <v>81</v>
      </c>
      <c r="D313" s="30">
        <f>D314</f>
        <v>250000</v>
      </c>
      <c r="E313" s="74">
        <f>E314</f>
        <v>250000</v>
      </c>
      <c r="F313" s="58">
        <f>IF(D313&lt;&gt;0,E313/D313*100,)</f>
        <v>100</v>
      </c>
    </row>
    <row r="314" spans="1:6" ht="15" outlineLevel="1">
      <c r="A314" s="28">
        <v>500101</v>
      </c>
      <c r="B314" s="29"/>
      <c r="C314" s="29" t="s">
        <v>82</v>
      </c>
      <c r="D314" s="30">
        <v>250000</v>
      </c>
      <c r="E314" s="74">
        <v>250000</v>
      </c>
      <c r="F314" s="58">
        <f>IF(D314&lt;&gt;0,E314/D314*100,)</f>
        <v>100</v>
      </c>
    </row>
    <row r="315" spans="1:6" ht="15" outlineLevel="2">
      <c r="A315" s="28"/>
      <c r="B315" s="29"/>
      <c r="C315" s="29"/>
      <c r="D315" s="30"/>
      <c r="E315" s="74"/>
      <c r="F315" s="59"/>
    </row>
    <row r="316" spans="1:6" ht="18" outlineLevel="1">
      <c r="A316" s="47">
        <v>55</v>
      </c>
      <c r="B316" s="44" t="s">
        <v>66</v>
      </c>
      <c r="C316" s="48" t="s">
        <v>67</v>
      </c>
      <c r="D316" s="41">
        <f>+D317</f>
        <v>762000</v>
      </c>
      <c r="E316" s="73">
        <f>+E317</f>
        <v>762000</v>
      </c>
      <c r="F316" s="57">
        <f>IF(D316&lt;&gt;0,E316/D316*100,)</f>
        <v>100</v>
      </c>
    </row>
    <row r="317" spans="1:6" ht="15" outlineLevel="2">
      <c r="A317" s="28">
        <v>550</v>
      </c>
      <c r="B317" s="29"/>
      <c r="C317" s="29" t="s">
        <v>68</v>
      </c>
      <c r="D317" s="30">
        <f>D318</f>
        <v>762000</v>
      </c>
      <c r="E317" s="74">
        <f>E318</f>
        <v>762000</v>
      </c>
      <c r="F317" s="58">
        <f>IF(D317&lt;&gt;0,E317/D317*100,)</f>
        <v>100</v>
      </c>
    </row>
    <row r="318" spans="1:6" ht="15" outlineLevel="1">
      <c r="A318" s="28">
        <v>5501</v>
      </c>
      <c r="B318" s="29"/>
      <c r="C318" s="29" t="s">
        <v>262</v>
      </c>
      <c r="D318" s="30">
        <f>D319</f>
        <v>762000</v>
      </c>
      <c r="E318" s="74">
        <f>E319</f>
        <v>762000</v>
      </c>
      <c r="F318" s="58">
        <f>IF(D318&lt;&gt;0,E318/D318*100,)</f>
        <v>100</v>
      </c>
    </row>
    <row r="319" spans="1:6" ht="15">
      <c r="A319" s="28">
        <v>550101</v>
      </c>
      <c r="B319" s="29"/>
      <c r="C319" s="29" t="s">
        <v>263</v>
      </c>
      <c r="D319" s="30">
        <v>762000</v>
      </c>
      <c r="E319" s="74">
        <v>762000</v>
      </c>
      <c r="F319" s="58">
        <f>IF(D319&lt;&gt;0,E319/D319*100,)</f>
        <v>100</v>
      </c>
    </row>
    <row r="320" spans="1:6" ht="15" outlineLevel="1">
      <c r="A320" s="28"/>
      <c r="B320" s="29"/>
      <c r="C320" s="29"/>
      <c r="D320" s="30"/>
      <c r="E320" s="74"/>
      <c r="F320" s="59"/>
    </row>
    <row r="321" spans="1:6" ht="18" outlineLevel="2">
      <c r="A321" s="23" t="s">
        <v>17</v>
      </c>
      <c r="B321" s="43" t="s">
        <v>69</v>
      </c>
      <c r="C321" s="34" t="s">
        <v>70</v>
      </c>
      <c r="D321" s="42">
        <f>+D311-D316</f>
        <v>-512000</v>
      </c>
      <c r="E321" s="76">
        <f>+E311-E316</f>
        <v>-512000</v>
      </c>
      <c r="F321" s="61">
        <f>IF(D321&lt;&gt;0,E321/D321*100,)</f>
        <v>100</v>
      </c>
    </row>
    <row r="322" spans="1:6" ht="54" outlineLevel="1">
      <c r="A322" s="23" t="s">
        <v>17</v>
      </c>
      <c r="B322" s="43" t="s">
        <v>71</v>
      </c>
      <c r="C322" s="35" t="s">
        <v>72</v>
      </c>
      <c r="D322" s="49">
        <f>+D294+D308+D321</f>
        <v>-294960.8200000003</v>
      </c>
      <c r="E322" s="80">
        <f>+E294+E308+E321</f>
        <v>-294960.8200000003</v>
      </c>
      <c r="F322" s="68">
        <f>IF(D322&lt;&gt;0,E322/D322*100,)</f>
        <v>100</v>
      </c>
    </row>
    <row r="323" spans="1:6" ht="31.5" outlineLevel="2">
      <c r="A323" s="23"/>
      <c r="B323" s="27"/>
      <c r="C323" s="36" t="s">
        <v>73</v>
      </c>
      <c r="D323" s="50">
        <v>294961</v>
      </c>
      <c r="E323" s="81">
        <v>294960.82</v>
      </c>
      <c r="F323" s="69"/>
    </row>
    <row r="324" spans="1:6" ht="16.5" outlineLevel="1" thickBot="1">
      <c r="A324" s="37"/>
      <c r="B324" s="38"/>
      <c r="C324" s="55" t="s">
        <v>79</v>
      </c>
      <c r="D324" s="51">
        <f>D322+D323</f>
        <v>0.17999999970197678</v>
      </c>
      <c r="E324" s="82">
        <f>E322+E323</f>
        <v>0</v>
      </c>
      <c r="F324" s="70"/>
    </row>
  </sheetData>
  <mergeCells count="2">
    <mergeCell ref="B2:C2"/>
    <mergeCell ref="B1:E1"/>
  </mergeCells>
  <phoneticPr fontId="0" type="noConversion"/>
  <pageMargins left="0.82677165354330717" right="0.74803149606299213" top="0.39370078740157483" bottom="0.78740157480314965" header="0" footer="0.51181102362204722"/>
  <pageSetup paperSize="9" scale="65" firstPageNumber="111" orientation="portrait" useFirstPageNumber="1" r:id="rId1"/>
  <headerFooter alignWithMargins="0">
    <oddFooter>&amp;R&amp;"Arial CE,Krepko"&amp;18&amp;P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Proračun spl. del</vt:lpstr>
      <vt:lpstr>'Proračun spl. del'!Področje_tiskanja</vt:lpstr>
      <vt:lpstr>'Proračun spl. del'!Tiskanje_naslovov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GASILSKA ZVEZA TIŠINA</dc:creator>
  <cp:lastModifiedBy> </cp:lastModifiedBy>
  <cp:lastPrinted>2011-09-20T12:47:26Z</cp:lastPrinted>
  <dcterms:created xsi:type="dcterms:W3CDTF">1999-09-22T06:59:43Z</dcterms:created>
  <dcterms:modified xsi:type="dcterms:W3CDTF">2011-09-20T13:24:10Z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